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180" windowHeight="8412" activeTab="1"/>
  </bookViews>
  <sheets>
    <sheet name="бюдж.ассин.прил.6" sheetId="1" r:id="rId1"/>
    <sheet name="ведомственная прил.5" sheetId="2" r:id="rId2"/>
  </sheets>
  <definedNames/>
  <calcPr fullCalcOnLoad="1"/>
</workbook>
</file>

<file path=xl/sharedStrings.xml><?xml version="1.0" encoding="utf-8"?>
<sst xmlns="http://schemas.openxmlformats.org/spreadsheetml/2006/main" count="4156" uniqueCount="336">
  <si>
    <t>в редакции решения сессии   №  от ________</t>
  </si>
  <si>
    <t>(тыс.рублей)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</si>
  <si>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</si>
  <si>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</si>
  <si>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</si>
  <si>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</si>
  <si>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</si>
  <si>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</si>
  <si>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</si>
  <si>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003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</si>
  <si>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</si>
  <si>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</si>
  <si>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</si>
  <si>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</si>
  <si>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</t>
  </si>
  <si>
    <t>Глава муниципального образования</t>
  </si>
  <si>
    <t>03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</si>
  <si>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</si>
  <si>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</si>
  <si>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</si>
  <si>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</si>
  <si>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</si>
  <si>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Территориальные органы</t>
  </si>
  <si>
    <t>001</t>
  </si>
  <si>
    <t>006</t>
  </si>
  <si>
    <t>Судебная система Российской федерации</t>
  </si>
  <si>
    <t>05</t>
  </si>
  <si>
    <t>000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</si>
  <si>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</si>
  <si>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</si>
  <si>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</si>
  <si>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</si>
  <si>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</si>
  <si>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</si>
  <si>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</si>
  <si>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</si>
  <si>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</si>
  <si>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</si>
  <si>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</si>
  <si>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</si>
  <si>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</si>
  <si>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</si>
  <si>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</si>
  <si>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</si>
  <si>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</si>
  <si>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</si>
  <si>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</si>
  <si>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</si>
  <si>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</si>
  <si>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Процентные платежи по муниципальному долгу</t>
  </si>
  <si>
    <t>152</t>
  </si>
  <si>
    <t>15</t>
  </si>
  <si>
    <t>Подготовка и проведение сельскохозяйственной переписи</t>
  </si>
  <si>
    <t>617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</si>
  <si>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</si>
  <si>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</si>
  <si>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 где отсутствуют военные комиссариаты</t>
  </si>
  <si>
    <t>Национальная безопасность и правоохранительная деятельность</t>
  </si>
  <si>
    <t>Органы внутренних дел</t>
  </si>
  <si>
    <t>Региональные целевые программы</t>
  </si>
  <si>
    <t>09</t>
  </si>
  <si>
    <t>260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</si>
  <si>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</si>
  <si>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</si>
  <si>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</si>
  <si>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</si>
  <si>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</si>
  <si>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</si>
  <si>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</si>
  <si>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</si>
  <si>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</si>
  <si>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</si>
  <si>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</si>
  <si>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</si>
  <si>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</si>
  <si>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</si>
  <si>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</si>
  <si>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</si>
  <si>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11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</si>
  <si>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</si>
  <si>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</si>
  <si>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</si>
  <si>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</si>
  <si>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</si>
  <si>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</si>
  <si>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</si>
  <si>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</si>
  <si>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</si>
  <si>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</si>
  <si>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</si>
  <si>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</si>
  <si>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</si>
  <si>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410</t>
  </si>
  <si>
    <t>522</t>
  </si>
  <si>
    <t>Коммунальное хозяйство</t>
  </si>
  <si>
    <t>Непрограммные инвестиции в основные фонды</t>
  </si>
  <si>
    <t>102</t>
  </si>
  <si>
    <t>351</t>
  </si>
  <si>
    <t>Благоустройство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</si>
  <si>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</si>
  <si>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</si>
  <si>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</si>
  <si>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</si>
  <si>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</si>
  <si>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 поселений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</si>
  <si>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</si>
  <si>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</si>
  <si>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</si>
  <si>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</si>
  <si>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</si>
  <si>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</si>
  <si>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</si>
  <si>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</si>
  <si>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</si>
  <si>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</si>
  <si>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</si>
  <si>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</si>
  <si>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</si>
  <si>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</si>
  <si>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</si>
  <si>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</si>
  <si>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</si>
  <si>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</si>
  <si>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</si>
  <si>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</si>
  <si>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</si>
  <si>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</si>
  <si>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</si>
  <si>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</si>
  <si>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</si>
  <si>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</si>
  <si>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</si>
  <si>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</si>
  <si>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</si>
  <si>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</si>
  <si>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</si>
  <si>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</si>
  <si>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</si>
  <si>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</si>
  <si>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</si>
  <si>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</si>
  <si>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</si>
  <si>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</si>
  <si>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</si>
  <si>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</si>
  <si>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</si>
  <si>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</si>
  <si>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</si>
  <si>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</si>
  <si>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</si>
  <si>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</si>
  <si>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99</t>
  </si>
  <si>
    <t>Выполнение функций бюджетными учреждениями</t>
  </si>
  <si>
    <t>Культура</t>
  </si>
  <si>
    <t>Дворцы и дома культуры, другие учреждения культуры и средств массовой информации</t>
  </si>
  <si>
    <t>440</t>
  </si>
  <si>
    <t>Дополнительные выплаты работникам муниципальных учреждений</t>
  </si>
  <si>
    <t>524</t>
  </si>
  <si>
    <t>Осущ.первоочередных мероп.по выполнению наказов избирателей, поступ.в период избир.кампаний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</si>
  <si>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</si>
  <si>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Библиотеки</t>
  </si>
  <si>
    <t>442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</si>
  <si>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</si>
  <si>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</si>
  <si>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</si>
  <si>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</si>
  <si>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</si>
  <si>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</si>
  <si>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</si>
  <si>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</si>
  <si>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</si>
  <si>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</si>
  <si>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</si>
  <si>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</si>
  <si>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</si>
  <si>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</si>
  <si>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</si>
  <si>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</si>
  <si>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</si>
  <si>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</si>
  <si>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</si>
  <si>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</si>
  <si>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</si>
  <si>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</si>
  <si>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</si>
  <si>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</si>
  <si>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</si>
  <si>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</si>
  <si>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</si>
  <si>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</si>
  <si>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</si>
  <si>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Пенсии</t>
  </si>
  <si>
    <t>490</t>
  </si>
  <si>
    <t>Доплаты к пенсиям,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</si>
  <si>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</si>
  <si>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</si>
  <si>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</si>
  <si>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обслуживание населения</t>
  </si>
  <si>
    <t>Учреждения социального обслуживания населения</t>
  </si>
  <si>
    <t>506</t>
  </si>
  <si>
    <t>Социальное обеспечение населения</t>
  </si>
  <si>
    <t>Субсидии на предоставление мер социальной поддержки реабилитированных лиц и лиц, признанных пострадавших от политических репрессий</t>
  </si>
  <si>
    <t>477</t>
  </si>
  <si>
    <t>Предоставление льгот ветеранам труда за счет средств бюджетов субъектов Российской Федерации и местных бюджетов</t>
  </si>
  <si>
    <t>563</t>
  </si>
  <si>
    <t>Предоставление льгот труженикам тыла за счет средств бюджетов субъектов Российской Федерации и местных бюджетов</t>
  </si>
  <si>
    <t>565</t>
  </si>
  <si>
    <t>Погашение задолженности бюджетов по обязательствам, вытекающим из Закона РФ "О донорстве крови и ее компонентов"</t>
  </si>
  <si>
    <t>559</t>
  </si>
  <si>
    <t>Реализация государственных функций в области социальной политики</t>
  </si>
  <si>
    <t>514</t>
  </si>
  <si>
    <t>Мероприятия в области социальной политики</t>
  </si>
  <si>
    <t>Межбюджетные трансферты</t>
  </si>
  <si>
    <t>Иные межбюджетные трансферты</t>
  </si>
  <si>
    <t>521</t>
  </si>
  <si>
    <t>017</t>
  </si>
  <si>
    <t>Меры социальной поддержки граждан</t>
  </si>
  <si>
    <t>505</t>
  </si>
  <si>
    <t>Предоставление гражданам субсидий на оплату жилого помещения и коммунальных услуг</t>
  </si>
  <si>
    <t>572</t>
  </si>
  <si>
    <t>Субсидии</t>
  </si>
  <si>
    <t>482</t>
  </si>
  <si>
    <t>ТЦП Адресная социальная помощь на 2007 год</t>
  </si>
  <si>
    <t>Борьба с беспризорностью, опека и попечительство</t>
  </si>
  <si>
    <t>Мероприятия по борьбе с беспризорностью, по опеке и попечительству</t>
  </si>
  <si>
    <t>511</t>
  </si>
  <si>
    <t>Другие пособия и компенсации</t>
  </si>
  <si>
    <t>755</t>
  </si>
  <si>
    <t>Другие вопросы в области социальной политики</t>
  </si>
  <si>
    <t>Оказание социальной помощи</t>
  </si>
  <si>
    <t>483</t>
  </si>
  <si>
    <t xml:space="preserve">       ИТОГО РАСХОДОВ: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</si>
  <si>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</si>
  <si>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Предоставление субсидий</t>
  </si>
  <si>
    <t>Строительство обьектов для нужд отрасли</t>
  </si>
  <si>
    <t>213</t>
  </si>
  <si>
    <t>Другие вопросы в области жилищно-коммунального хозяйства</t>
  </si>
  <si>
    <t>033</t>
  </si>
  <si>
    <t>Финансовая помощь бюджетам других уровней</t>
  </si>
  <si>
    <t>Районные фонды  финансовой поддержки поселений</t>
  </si>
  <si>
    <t>528</t>
  </si>
  <si>
    <t>Дотации на выравнивание уровня бюджетной обеспеченности</t>
  </si>
  <si>
    <t>501</t>
  </si>
  <si>
    <t>010</t>
  </si>
  <si>
    <t xml:space="preserve">Проведение выборов главы муниципального образования </t>
  </si>
  <si>
    <t>СУММА</t>
  </si>
  <si>
    <t>Целевые программы муниципальных образований</t>
  </si>
  <si>
    <t>Код главного администратора</t>
  </si>
  <si>
    <t>Администрация Шуйского сельского поселения</t>
  </si>
  <si>
    <t>14</t>
  </si>
  <si>
    <t>Другие вопросы в области национальной безопасности и правоохранительной деятельности</t>
  </si>
  <si>
    <t>субс.на выравн.обеспеч.муниц.обр.по реализ.ими расх.обяз.связ.с введен.нов.сист.опл.труда</t>
  </si>
  <si>
    <t>Поддержка жилищного хозяйства</t>
  </si>
  <si>
    <t xml:space="preserve">Мероприятия в области жилищного хозяйства </t>
  </si>
  <si>
    <t>350</t>
  </si>
  <si>
    <t>120</t>
  </si>
  <si>
    <t>Обеспечение деятельности (оказание услуг) подведомственных учреждений</t>
  </si>
  <si>
    <t>Выполнение функций казенных учреждений</t>
  </si>
  <si>
    <t>530</t>
  </si>
  <si>
    <t>Первоочередные мероприятия по выполнению поступивших в период избирательной кампании наказов избирателей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</si>
  <si>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</si>
  <si>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Реализация государственных (муниципальных) функций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</si>
  <si>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</si>
  <si>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</si>
  <si>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</si>
  <si>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</si>
  <si>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Расходы на выплаты персоналу государственных (муниципальных) органов</t>
  </si>
  <si>
    <t>121</t>
  </si>
  <si>
    <t>Фонд оплаты труда и страховые взносы</t>
  </si>
  <si>
    <t>122</t>
  </si>
  <si>
    <t>242</t>
  </si>
  <si>
    <t>244</t>
  </si>
  <si>
    <t>851</t>
  </si>
  <si>
    <t>852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</si>
  <si>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</si>
  <si>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</si>
  <si>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</si>
  <si>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</si>
  <si>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110</t>
  </si>
  <si>
    <t>111</t>
  </si>
  <si>
    <t>112</t>
  </si>
  <si>
    <t>Расходы на выплаты персоналу казенных учреждений</t>
  </si>
  <si>
    <t>Культура, кинематография</t>
  </si>
  <si>
    <t>Дворцы и дома культуры, другие учреждения культуры</t>
  </si>
  <si>
    <t>Другие вопросы в области культуры, кинематографии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</si>
  <si>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</si>
  <si>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Муниципальная целевая программа "Пожарная безопасность и защита населения и территории Шуйского сельского поселения от чрезвычайных ситуаций на 2012-2015 годы"</t>
  </si>
  <si>
    <t>Муниципальная целевая программа «Капитальный ремонт многоквартирных домов» Шуйского сельского поселения на 2009-2013 гг.</t>
  </si>
  <si>
    <t>240</t>
  </si>
  <si>
    <t>Иные закупки товаров, работ и услуг для государственных нужд</t>
  </si>
  <si>
    <t>850</t>
  </si>
  <si>
    <t>Уплата налогов, сборов и иных платежей</t>
  </si>
  <si>
    <t>004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</si>
  <si>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</si>
  <si>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для государственных нужд</t>
  </si>
  <si>
    <t>Муниципальная целевая программа «Профилактика правонарушений на территории Шуйского сельского поселения Прионежского района до 2014г.»</t>
  </si>
  <si>
    <t>200</t>
  </si>
  <si>
    <t>1</t>
  </si>
  <si>
    <t>030</t>
  </si>
  <si>
    <t>0</t>
  </si>
  <si>
    <t>040</t>
  </si>
  <si>
    <t>090</t>
  </si>
  <si>
    <t>4</t>
  </si>
  <si>
    <t>5</t>
  </si>
  <si>
    <t>118</t>
  </si>
  <si>
    <t>7</t>
  </si>
  <si>
    <t>050</t>
  </si>
  <si>
    <t>601</t>
  </si>
  <si>
    <t>602</t>
  </si>
  <si>
    <t>605</t>
  </si>
  <si>
    <t>2</t>
  </si>
  <si>
    <t>Физическая культура и спорт</t>
  </si>
  <si>
    <t>Другие вопросы в области физической культуры и спорта</t>
  </si>
  <si>
    <t>081</t>
  </si>
  <si>
    <t>540</t>
  </si>
  <si>
    <t>Приложение № 5</t>
  </si>
  <si>
    <t>011</t>
  </si>
  <si>
    <t>013</t>
  </si>
  <si>
    <t>008</t>
  </si>
  <si>
    <t>015</t>
  </si>
  <si>
    <t>052</t>
  </si>
  <si>
    <t>МЦП "Обеспечение условий для развития на территории Шуйского сельского поселения физической культуры и массового спорта на 2014-2016гг."</t>
  </si>
  <si>
    <t>Дорожное хозяйство (дорожные фонды)</t>
  </si>
  <si>
    <t>Дорожный фонд</t>
  </si>
  <si>
    <t>Дорожный фонд: содержание автомобильных дорог</t>
  </si>
  <si>
    <t>309</t>
  </si>
  <si>
    <t>Реализация функций,связанных с общегосударственным управлением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</si>
  <si>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</si>
  <si>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060</t>
  </si>
  <si>
    <t>311</t>
  </si>
  <si>
    <t>Распределение бюджетных ассигнований по разделам, подразделам, целевым статьям и
видам расходов классификации расходов бюджета Шуйского сельского поселения на 2015 год</t>
  </si>
  <si>
    <t>Приложение № 6</t>
  </si>
  <si>
    <t>"О проекте бюджета Шуйского сельского поселения на 2015 год и на плановый период 2016 и 2017 годов"</t>
  </si>
  <si>
    <t>к Решению IX сессии III созыва Совета Шуйского сельского поселения</t>
  </si>
  <si>
    <t>Распределение бюджетных ассигнований по разделам, подразделам, целевым статьям и
видам расходов классификации расходов бюджетов в ведомственной структуре расходов                                                                                                бюджета Шуйского сельского поселения на 2015 год</t>
  </si>
  <si>
    <t xml:space="preserve">от 12.11.2014 № 01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</si>
</sst>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12"/>
      <name val="Arial"/>
      <family val="2"/>
    </font>
    <font>
      <sz val="10"/>
      <color indexed="12"/>
      <name val="Times New Roman"/>
      <family val="1"/>
    </font>
    <font>
      <i/>
      <sz val="10"/>
      <name val="Arial"/>
      <family val="2"/>
    </font>
    <font>
      <sz val="11"/>
      <color indexed="12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10"/>
      <name val="Arial"/>
      <family val="2"/>
    </font>
    <font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Border="1" applyAlignment="1" applyProtection="1">
      <alignment horizontal="centerContinuous" vertical="top"/>
      <protection/>
    </xf>
    <xf numFmtId="49" fontId="9" fillId="24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1" fillId="25" borderId="11" xfId="0" applyFont="1" applyFill="1" applyBorder="1" applyAlignment="1">
      <alignment horizontal="left" vertical="top" wrapText="1"/>
    </xf>
    <xf numFmtId="49" fontId="11" fillId="25" borderId="12" xfId="0" applyNumberFormat="1" applyFont="1" applyFill="1" applyBorder="1" applyAlignment="1" applyProtection="1">
      <alignment horizontal="center" vertical="top"/>
      <protection/>
    </xf>
    <xf numFmtId="49" fontId="11" fillId="25" borderId="12" xfId="0" applyNumberFormat="1" applyFont="1" applyFill="1" applyBorder="1" applyAlignment="1" applyProtection="1">
      <alignment horizontal="center" vertical="top"/>
      <protection locked="0"/>
    </xf>
    <xf numFmtId="3" fontId="11" fillId="25" borderId="13" xfId="0" applyNumberFormat="1" applyFont="1" applyFill="1" applyBorder="1" applyAlignment="1">
      <alignment vertical="top"/>
    </xf>
    <xf numFmtId="0" fontId="12" fillId="0" borderId="0" xfId="0" applyFont="1" applyAlignment="1">
      <alignment/>
    </xf>
    <xf numFmtId="0" fontId="3" fillId="4" borderId="14" xfId="0" applyFont="1" applyFill="1" applyBorder="1" applyAlignment="1">
      <alignment horizontal="left" vertical="top" wrapText="1"/>
    </xf>
    <xf numFmtId="49" fontId="3" fillId="4" borderId="15" xfId="0" applyNumberFormat="1" applyFont="1" applyFill="1" applyBorder="1" applyAlignment="1" applyProtection="1">
      <alignment horizontal="center" vertical="top"/>
      <protection/>
    </xf>
    <xf numFmtId="49" fontId="3" fillId="4" borderId="15" xfId="0" applyNumberFormat="1" applyFont="1" applyFill="1" applyBorder="1" applyAlignment="1" applyProtection="1">
      <alignment horizontal="center" vertical="top"/>
      <protection locked="0"/>
    </xf>
    <xf numFmtId="3" fontId="3" fillId="4" borderId="16" xfId="0" applyNumberFormat="1" applyFont="1" applyFill="1" applyBorder="1" applyAlignment="1">
      <alignment vertical="top"/>
    </xf>
    <xf numFmtId="0" fontId="13" fillId="0" borderId="14" xfId="0" applyFont="1" applyBorder="1" applyAlignment="1">
      <alignment horizontal="left" vertical="top" wrapText="1"/>
    </xf>
    <xf numFmtId="49" fontId="13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>
      <alignment/>
    </xf>
    <xf numFmtId="3" fontId="13" fillId="0" borderId="16" xfId="0" applyNumberFormat="1" applyFont="1" applyBorder="1" applyAlignment="1">
      <alignment vertical="top"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13" fillId="4" borderId="15" xfId="0" applyNumberFormat="1" applyFont="1" applyFill="1" applyBorder="1" applyAlignment="1" applyProtection="1">
      <alignment horizontal="center" vertical="top"/>
      <protection locked="0"/>
    </xf>
    <xf numFmtId="3" fontId="13" fillId="4" borderId="13" xfId="0" applyNumberFormat="1" applyFont="1" applyFill="1" applyBorder="1" applyAlignment="1">
      <alignment vertical="top"/>
    </xf>
    <xf numFmtId="0" fontId="3" fillId="26" borderId="11" xfId="0" applyFont="1" applyFill="1" applyBorder="1" applyAlignment="1">
      <alignment horizontal="left" vertical="top" wrapText="1"/>
    </xf>
    <xf numFmtId="0" fontId="11" fillId="25" borderId="14" xfId="0" applyFont="1" applyFill="1" applyBorder="1" applyAlignment="1">
      <alignment horizontal="left" vertical="top" wrapText="1"/>
    </xf>
    <xf numFmtId="49" fontId="11" fillId="25" borderId="15" xfId="0" applyNumberFormat="1" applyFont="1" applyFill="1" applyBorder="1" applyAlignment="1" applyProtection="1">
      <alignment horizontal="center" vertical="top"/>
      <protection/>
    </xf>
    <xf numFmtId="49" fontId="11" fillId="25" borderId="15" xfId="0" applyNumberFormat="1" applyFont="1" applyFill="1" applyBorder="1" applyAlignment="1" applyProtection="1">
      <alignment horizontal="center" vertical="top"/>
      <protection locked="0"/>
    </xf>
    <xf numFmtId="3" fontId="11" fillId="25" borderId="16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49" fontId="13" fillId="0" borderId="15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49" fontId="3" fillId="0" borderId="18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Border="1" applyAlignment="1" applyProtection="1">
      <alignment horizontal="center" vertical="top"/>
      <protection locked="0"/>
    </xf>
    <xf numFmtId="49" fontId="9" fillId="24" borderId="19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vertical="top"/>
    </xf>
    <xf numFmtId="49" fontId="3" fillId="0" borderId="15" xfId="0" applyNumberFormat="1" applyFont="1" applyBorder="1" applyAlignment="1" applyProtection="1">
      <alignment horizontal="center" vertical="top"/>
      <protection locked="0"/>
    </xf>
    <xf numFmtId="0" fontId="9" fillId="24" borderId="20" xfId="0" applyFont="1" applyFill="1" applyBorder="1" applyAlignment="1">
      <alignment horizontal="left" vertical="top" wrapText="1"/>
    </xf>
    <xf numFmtId="3" fontId="9" fillId="24" borderId="21" xfId="0" applyNumberFormat="1" applyFont="1" applyFill="1" applyBorder="1" applyAlignment="1">
      <alignment vertical="top"/>
    </xf>
    <xf numFmtId="0" fontId="17" fillId="0" borderId="0" xfId="0" applyFont="1" applyAlignment="1">
      <alignment/>
    </xf>
    <xf numFmtId="0" fontId="3" fillId="4" borderId="17" xfId="0" applyFont="1" applyFill="1" applyBorder="1" applyAlignment="1">
      <alignment horizontal="left" vertical="top" wrapText="1"/>
    </xf>
    <xf numFmtId="49" fontId="3" fillId="4" borderId="18" xfId="0" applyNumberFormat="1" applyFont="1" applyFill="1" applyBorder="1" applyAlignment="1" applyProtection="1">
      <alignment horizontal="center" vertical="top"/>
      <protection locked="0"/>
    </xf>
    <xf numFmtId="0" fontId="13" fillId="0" borderId="11" xfId="0" applyFont="1" applyBorder="1" applyAlignment="1">
      <alignment horizontal="left" vertical="top" wrapText="1"/>
    </xf>
    <xf numFmtId="49" fontId="13" fillId="0" borderId="12" xfId="0" applyNumberFormat="1" applyFont="1" applyBorder="1" applyAlignment="1" applyProtection="1">
      <alignment horizontal="center" vertical="top"/>
      <protection locked="0"/>
    </xf>
    <xf numFmtId="49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8" fillId="0" borderId="0" xfId="0" applyFont="1" applyAlignment="1">
      <alignment/>
    </xf>
    <xf numFmtId="0" fontId="3" fillId="4" borderId="11" xfId="0" applyFont="1" applyFill="1" applyBorder="1" applyAlignment="1">
      <alignment horizontal="left" vertical="top" wrapText="1"/>
    </xf>
    <xf numFmtId="49" fontId="3" fillId="4" borderId="12" xfId="0" applyNumberFormat="1" applyFont="1" applyFill="1" applyBorder="1" applyAlignment="1" applyProtection="1">
      <alignment horizontal="center" vertical="top"/>
      <protection locked="0"/>
    </xf>
    <xf numFmtId="49" fontId="3" fillId="4" borderId="12" xfId="0" applyNumberFormat="1" applyFont="1" applyFill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3" fontId="13" fillId="0" borderId="22" xfId="0" applyNumberFormat="1" applyFont="1" applyBorder="1" applyAlignment="1">
      <alignment vertical="top"/>
    </xf>
    <xf numFmtId="49" fontId="11" fillId="25" borderId="15" xfId="0" applyNumberFormat="1" applyFont="1" applyFill="1" applyBorder="1" applyAlignment="1" applyProtection="1">
      <alignment horizontal="center" vertical="top" wrapText="1"/>
      <protection/>
    </xf>
    <xf numFmtId="3" fontId="14" fillId="0" borderId="0" xfId="0" applyNumberFormat="1" applyFont="1" applyAlignment="1">
      <alignment vertical="top"/>
    </xf>
    <xf numFmtId="49" fontId="7" fillId="4" borderId="15" xfId="0" applyNumberFormat="1" applyFont="1" applyFill="1" applyBorder="1" applyAlignment="1" applyProtection="1">
      <alignment horizontal="center" vertical="top" wrapText="1"/>
      <protection/>
    </xf>
    <xf numFmtId="49" fontId="3" fillId="4" borderId="15" xfId="0" applyNumberFormat="1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Alignment="1">
      <alignment vertical="top"/>
    </xf>
    <xf numFmtId="0" fontId="7" fillId="4" borderId="11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/>
    </xf>
    <xf numFmtId="49" fontId="9" fillId="24" borderId="19" xfId="0" applyNumberFormat="1" applyFont="1" applyFill="1" applyBorder="1" applyAlignment="1" applyProtection="1">
      <alignment horizontal="center" vertical="top" wrapText="1"/>
      <protection/>
    </xf>
    <xf numFmtId="49" fontId="11" fillId="25" borderId="12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49" fontId="3" fillId="4" borderId="14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49" fontId="13" fillId="0" borderId="14" xfId="0" applyNumberFormat="1" applyFont="1" applyFill="1" applyBorder="1" applyAlignment="1" applyProtection="1">
      <alignment horizontal="left" vertical="top" wrapText="1"/>
      <protection/>
    </xf>
    <xf numFmtId="49" fontId="13" fillId="0" borderId="15" xfId="0" applyNumberFormat="1" applyFont="1" applyBorder="1" applyAlignment="1">
      <alignment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7" fillId="4" borderId="14" xfId="0" applyFont="1" applyFill="1" applyBorder="1" applyAlignment="1">
      <alignment/>
    </xf>
    <xf numFmtId="49" fontId="3" fillId="4" borderId="15" xfId="0" applyNumberFormat="1" applyFont="1" applyFill="1" applyBorder="1" applyAlignment="1">
      <alignment vertical="top"/>
    </xf>
    <xf numFmtId="49" fontId="7" fillId="4" borderId="15" xfId="0" applyNumberFormat="1" applyFont="1" applyFill="1" applyBorder="1" applyAlignment="1" applyProtection="1">
      <alignment horizontal="center" vertical="top"/>
      <protection/>
    </xf>
    <xf numFmtId="49" fontId="19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Fill="1" applyBorder="1" applyAlignment="1">
      <alignment horizontal="center" vertical="top"/>
    </xf>
    <xf numFmtId="0" fontId="13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vertical="top" wrapText="1"/>
    </xf>
    <xf numFmtId="49" fontId="9" fillId="24" borderId="19" xfId="0" applyNumberFormat="1" applyFont="1" applyFill="1" applyBorder="1" applyAlignment="1" applyProtection="1">
      <alignment horizontal="center" vertical="top"/>
      <protection/>
    </xf>
    <xf numFmtId="49" fontId="9" fillId="24" borderId="19" xfId="0" applyNumberFormat="1" applyFont="1" applyFill="1" applyBorder="1" applyAlignment="1" applyProtection="1">
      <alignment horizontal="center" vertical="top"/>
      <protection locked="0"/>
    </xf>
    <xf numFmtId="0" fontId="11" fillId="25" borderId="23" xfId="0" applyFont="1" applyFill="1" applyBorder="1" applyAlignment="1">
      <alignment horizontal="left" vertical="top" wrapText="1"/>
    </xf>
    <xf numFmtId="49" fontId="16" fillId="25" borderId="24" xfId="0" applyNumberFormat="1" applyFont="1" applyFill="1" applyBorder="1" applyAlignment="1" applyProtection="1">
      <alignment horizontal="center" vertical="top"/>
      <protection/>
    </xf>
    <xf numFmtId="49" fontId="16" fillId="25" borderId="24" xfId="0" applyNumberFormat="1" applyFont="1" applyFill="1" applyBorder="1" applyAlignment="1" applyProtection="1">
      <alignment horizontal="center" vertical="top"/>
      <protection locked="0"/>
    </xf>
    <xf numFmtId="0" fontId="7" fillId="0" borderId="25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0" fontId="23" fillId="0" borderId="0" xfId="0" applyFont="1" applyAlignment="1">
      <alignment/>
    </xf>
    <xf numFmtId="0" fontId="16" fillId="25" borderId="11" xfId="0" applyFont="1" applyFill="1" applyBorder="1" applyAlignment="1">
      <alignment horizontal="left" vertical="top" wrapText="1"/>
    </xf>
    <xf numFmtId="49" fontId="16" fillId="25" borderId="12" xfId="0" applyNumberFormat="1" applyFont="1" applyFill="1" applyBorder="1" applyAlignment="1" applyProtection="1">
      <alignment horizontal="center" vertical="top"/>
      <protection locked="0"/>
    </xf>
    <xf numFmtId="49" fontId="16" fillId="25" borderId="12" xfId="0" applyNumberFormat="1" applyFont="1" applyFill="1" applyBorder="1" applyAlignment="1">
      <alignment horizontal="center" vertical="top"/>
    </xf>
    <xf numFmtId="0" fontId="24" fillId="0" borderId="0" xfId="0" applyFont="1" applyAlignment="1">
      <alignment/>
    </xf>
    <xf numFmtId="49" fontId="11" fillId="25" borderId="15" xfId="0" applyNumberFormat="1" applyFont="1" applyFill="1" applyBorder="1" applyAlignment="1">
      <alignment horizontal="center" vertical="top"/>
    </xf>
    <xf numFmtId="49" fontId="13" fillId="4" borderId="15" xfId="0" applyNumberFormat="1" applyFont="1" applyFill="1" applyBorder="1" applyAlignment="1">
      <alignment horizontal="center" vertical="top"/>
    </xf>
    <xf numFmtId="49" fontId="13" fillId="4" borderId="12" xfId="0" applyNumberFormat="1" applyFont="1" applyFill="1" applyBorder="1" applyAlignment="1" applyProtection="1">
      <alignment horizontal="center" vertical="top"/>
      <protection locked="0"/>
    </xf>
    <xf numFmtId="0" fontId="18" fillId="4" borderId="0" xfId="0" applyFont="1" applyFill="1" applyAlignment="1">
      <alignment/>
    </xf>
    <xf numFmtId="0" fontId="25" fillId="0" borderId="0" xfId="0" applyFont="1" applyAlignment="1">
      <alignment/>
    </xf>
    <xf numFmtId="0" fontId="3" fillId="4" borderId="15" xfId="0" applyFont="1" applyFill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vertical="top"/>
      <protection locked="0"/>
    </xf>
    <xf numFmtId="3" fontId="23" fillId="0" borderId="0" xfId="0" applyNumberFormat="1" applyFont="1" applyAlignment="1">
      <alignment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9" fillId="4" borderId="10" xfId="0" applyNumberFormat="1" applyFont="1" applyFill="1" applyBorder="1" applyAlignment="1">
      <alignment horizontal="center" vertical="top"/>
    </xf>
    <xf numFmtId="0" fontId="19" fillId="0" borderId="14" xfId="0" applyFont="1" applyBorder="1" applyAlignment="1">
      <alignment horizontal="left" vertical="justify" wrapText="1"/>
    </xf>
    <xf numFmtId="49" fontId="22" fillId="25" borderId="15" xfId="0" applyNumberFormat="1" applyFont="1" applyFill="1" applyBorder="1" applyAlignment="1" applyProtection="1">
      <alignment horizontal="center" vertical="top"/>
      <protection locked="0"/>
    </xf>
    <xf numFmtId="49" fontId="7" fillId="0" borderId="18" xfId="0" applyNumberFormat="1" applyFont="1" applyFill="1" applyBorder="1" applyAlignment="1" applyProtection="1">
      <alignment horizontal="center" vertical="top"/>
      <protection/>
    </xf>
    <xf numFmtId="49" fontId="22" fillId="25" borderId="12" xfId="0" applyNumberFormat="1" applyFont="1" applyFill="1" applyBorder="1" applyAlignment="1" applyProtection="1">
      <alignment horizontal="center" vertical="top"/>
      <protection locked="0"/>
    </xf>
    <xf numFmtId="49" fontId="7" fillId="4" borderId="18" xfId="0" applyNumberFormat="1" applyFont="1" applyFill="1" applyBorder="1" applyAlignment="1" applyProtection="1">
      <alignment horizontal="center" vertical="top"/>
      <protection/>
    </xf>
    <xf numFmtId="49" fontId="19" fillId="0" borderId="12" xfId="0" applyNumberFormat="1" applyFont="1" applyFill="1" applyBorder="1" applyAlignment="1" applyProtection="1">
      <alignment horizontal="center" vertical="top"/>
      <protection/>
    </xf>
    <xf numFmtId="49" fontId="7" fillId="4" borderId="12" xfId="0" applyNumberFormat="1" applyFont="1" applyFill="1" applyBorder="1" applyAlignment="1" applyProtection="1">
      <alignment horizontal="center" vertical="top"/>
      <protection/>
    </xf>
    <xf numFmtId="0" fontId="3" fillId="4" borderId="1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49" fontId="9" fillId="24" borderId="27" xfId="0" applyNumberFormat="1" applyFont="1" applyFill="1" applyBorder="1" applyAlignment="1">
      <alignment horizontal="center" vertical="top"/>
    </xf>
    <xf numFmtId="49" fontId="7" fillId="0" borderId="28" xfId="0" applyNumberFormat="1" applyFont="1" applyFill="1" applyBorder="1" applyAlignment="1" applyProtection="1">
      <alignment horizontal="center" vertical="top"/>
      <protection/>
    </xf>
    <xf numFmtId="49" fontId="3" fillId="0" borderId="28" xfId="0" applyNumberFormat="1" applyFont="1" applyBorder="1" applyAlignment="1" applyProtection="1">
      <alignment horizontal="center" vertical="top"/>
      <protection locked="0"/>
    </xf>
    <xf numFmtId="49" fontId="9" fillId="4" borderId="15" xfId="0" applyNumberFormat="1" applyFont="1" applyFill="1" applyBorder="1" applyAlignment="1">
      <alignment horizontal="center" vertical="top"/>
    </xf>
    <xf numFmtId="49" fontId="9" fillId="24" borderId="15" xfId="0" applyNumberFormat="1" applyFont="1" applyFill="1" applyBorder="1" applyAlignment="1">
      <alignment horizontal="center" vertical="top"/>
    </xf>
    <xf numFmtId="49" fontId="9" fillId="24" borderId="28" xfId="0" applyNumberFormat="1" applyFont="1" applyFill="1" applyBorder="1" applyAlignment="1">
      <alignment horizontal="center" vertical="top"/>
    </xf>
    <xf numFmtId="0" fontId="11" fillId="25" borderId="1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1" fillId="25" borderId="15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49" fontId="19" fillId="0" borderId="18" xfId="0" applyNumberFormat="1" applyFont="1" applyFill="1" applyBorder="1" applyAlignment="1" applyProtection="1">
      <alignment horizontal="center" vertical="top"/>
      <protection/>
    </xf>
    <xf numFmtId="49" fontId="19" fillId="4" borderId="15" xfId="0" applyNumberFormat="1" applyFont="1" applyFill="1" applyBorder="1" applyAlignment="1" applyProtection="1">
      <alignment horizontal="center" vertical="top"/>
      <protection/>
    </xf>
    <xf numFmtId="3" fontId="13" fillId="4" borderId="16" xfId="0" applyNumberFormat="1" applyFont="1" applyFill="1" applyBorder="1" applyAlignment="1">
      <alignment vertical="top"/>
    </xf>
    <xf numFmtId="0" fontId="3" fillId="4" borderId="12" xfId="0" applyFont="1" applyFill="1" applyBorder="1" applyAlignment="1">
      <alignment horizontal="left" vertical="top" wrapText="1"/>
    </xf>
    <xf numFmtId="0" fontId="13" fillId="4" borderId="14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left" vertical="top" wrapText="1"/>
    </xf>
    <xf numFmtId="49" fontId="11" fillId="25" borderId="15" xfId="0" applyNumberFormat="1" applyFont="1" applyFill="1" applyBorder="1" applyAlignment="1">
      <alignment vertical="top"/>
    </xf>
    <xf numFmtId="0" fontId="14" fillId="26" borderId="0" xfId="0" applyFont="1" applyFill="1" applyAlignment="1">
      <alignment/>
    </xf>
    <xf numFmtId="0" fontId="13" fillId="0" borderId="12" xfId="0" applyFont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0" fontId="6" fillId="5" borderId="17" xfId="0" applyFont="1" applyFill="1" applyBorder="1" applyAlignment="1" applyProtection="1">
      <alignment horizontal="left" vertical="top" wrapText="1"/>
      <protection/>
    </xf>
    <xf numFmtId="0" fontId="6" fillId="5" borderId="18" xfId="0" applyFont="1" applyFill="1" applyBorder="1" applyAlignment="1" applyProtection="1">
      <alignment horizontal="left" vertical="top" wrapText="1"/>
      <protection/>
    </xf>
    <xf numFmtId="49" fontId="6" fillId="5" borderId="18" xfId="0" applyNumberFormat="1" applyFont="1" applyFill="1" applyBorder="1" applyAlignment="1">
      <alignment horizontal="left" vertical="top"/>
    </xf>
    <xf numFmtId="49" fontId="6" fillId="5" borderId="18" xfId="0" applyNumberFormat="1" applyFont="1" applyFill="1" applyBorder="1" applyAlignment="1">
      <alignment horizontal="center" vertical="top"/>
    </xf>
    <xf numFmtId="0" fontId="28" fillId="0" borderId="0" xfId="0" applyFont="1" applyAlignment="1">
      <alignment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11" fillId="25" borderId="29" xfId="0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center" vertical="top"/>
    </xf>
    <xf numFmtId="3" fontId="13" fillId="25" borderId="16" xfId="0" applyNumberFormat="1" applyFont="1" applyFill="1" applyBorder="1" applyAlignment="1">
      <alignment vertical="top"/>
    </xf>
    <xf numFmtId="0" fontId="3" fillId="26" borderId="14" xfId="0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 applyProtection="1">
      <alignment horizontal="center" vertical="top"/>
      <protection/>
    </xf>
    <xf numFmtId="49" fontId="3" fillId="4" borderId="19" xfId="0" applyNumberFormat="1" applyFont="1" applyFill="1" applyBorder="1" applyAlignment="1" applyProtection="1">
      <alignment horizontal="center" vertical="top"/>
      <protection locked="0"/>
    </xf>
    <xf numFmtId="49" fontId="9" fillId="24" borderId="12" xfId="0" applyNumberFormat="1" applyFont="1" applyFill="1" applyBorder="1" applyAlignment="1">
      <alignment horizontal="center" vertical="top"/>
    </xf>
    <xf numFmtId="0" fontId="9" fillId="24" borderId="14" xfId="0" applyFont="1" applyFill="1" applyBorder="1" applyAlignment="1">
      <alignment horizontal="left" vertical="top" wrapText="1"/>
    </xf>
    <xf numFmtId="49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Font="1" applyBorder="1" applyAlignment="1">
      <alignment horizontal="left" vertical="top" wrapText="1"/>
    </xf>
    <xf numFmtId="49" fontId="9" fillId="24" borderId="15" xfId="0" applyNumberFormat="1" applyFont="1" applyFill="1" applyBorder="1" applyAlignment="1" applyProtection="1">
      <alignment horizontal="center" vertical="top"/>
      <protection/>
    </xf>
    <xf numFmtId="49" fontId="9" fillId="24" borderId="15" xfId="0" applyNumberFormat="1" applyFont="1" applyFill="1" applyBorder="1" applyAlignment="1" applyProtection="1">
      <alignment horizontal="center" vertical="top"/>
      <protection locked="0"/>
    </xf>
    <xf numFmtId="49" fontId="16" fillId="25" borderId="15" xfId="0" applyNumberFormat="1" applyFont="1" applyFill="1" applyBorder="1" applyAlignment="1" applyProtection="1">
      <alignment horizontal="center" vertical="top"/>
      <protection/>
    </xf>
    <xf numFmtId="49" fontId="16" fillId="25" borderId="15" xfId="0" applyNumberFormat="1" applyFont="1" applyFill="1" applyBorder="1" applyAlignment="1" applyProtection="1">
      <alignment horizontal="center" vertical="top"/>
      <protection locked="0"/>
    </xf>
    <xf numFmtId="0" fontId="7" fillId="0" borderId="26" xfId="0" applyFont="1" applyBorder="1" applyAlignment="1">
      <alignment horizontal="left" vertical="top" wrapText="1"/>
    </xf>
    <xf numFmtId="0" fontId="16" fillId="25" borderId="14" xfId="0" applyFont="1" applyFill="1" applyBorder="1" applyAlignment="1">
      <alignment horizontal="left" vertical="top" wrapText="1"/>
    </xf>
    <xf numFmtId="49" fontId="16" fillId="25" borderId="15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left"/>
    </xf>
    <xf numFmtId="49" fontId="9" fillId="4" borderId="27" xfId="0" applyNumberFormat="1" applyFont="1" applyFill="1" applyBorder="1" applyAlignment="1">
      <alignment horizontal="center" vertical="top"/>
    </xf>
    <xf numFmtId="49" fontId="19" fillId="4" borderId="12" xfId="0" applyNumberFormat="1" applyFont="1" applyFill="1" applyBorder="1" applyAlignment="1" applyProtection="1">
      <alignment horizontal="center" vertical="top"/>
      <protection/>
    </xf>
    <xf numFmtId="0" fontId="29" fillId="25" borderId="14" xfId="0" applyFont="1" applyFill="1" applyBorder="1" applyAlignment="1">
      <alignment horizontal="left" vertical="top" wrapText="1"/>
    </xf>
    <xf numFmtId="0" fontId="29" fillId="25" borderId="15" xfId="0" applyFont="1" applyFill="1" applyBorder="1" applyAlignment="1">
      <alignment horizontal="left" vertical="top" wrapText="1"/>
    </xf>
    <xf numFmtId="49" fontId="30" fillId="25" borderId="15" xfId="0" applyNumberFormat="1" applyFont="1" applyFill="1" applyBorder="1" applyAlignment="1" applyProtection="1">
      <alignment horizontal="center" vertical="top"/>
      <protection/>
    </xf>
    <xf numFmtId="49" fontId="31" fillId="25" borderId="15" xfId="0" applyNumberFormat="1" applyFont="1" applyFill="1" applyBorder="1" applyAlignment="1" applyProtection="1">
      <alignment horizontal="center" vertical="top"/>
      <protection locked="0"/>
    </xf>
    <xf numFmtId="49" fontId="31" fillId="25" borderId="15" xfId="0" applyNumberFormat="1" applyFont="1" applyFill="1" applyBorder="1" applyAlignment="1">
      <alignment vertical="top"/>
    </xf>
    <xf numFmtId="0" fontId="31" fillId="4" borderId="14" xfId="0" applyFont="1" applyFill="1" applyBorder="1" applyAlignment="1">
      <alignment horizontal="left" vertical="top" wrapText="1"/>
    </xf>
    <xf numFmtId="0" fontId="31" fillId="4" borderId="15" xfId="0" applyFont="1" applyFill="1" applyBorder="1" applyAlignment="1">
      <alignment horizontal="left" vertical="top" wrapText="1"/>
    </xf>
    <xf numFmtId="49" fontId="30" fillId="4" borderId="15" xfId="0" applyNumberFormat="1" applyFont="1" applyFill="1" applyBorder="1" applyAlignment="1" applyProtection="1">
      <alignment horizontal="center" vertical="top"/>
      <protection/>
    </xf>
    <xf numFmtId="49" fontId="31" fillId="4" borderId="15" xfId="0" applyNumberFormat="1" applyFont="1" applyFill="1" applyBorder="1" applyAlignment="1" applyProtection="1">
      <alignment horizontal="center" vertical="top"/>
      <protection locked="0"/>
    </xf>
    <xf numFmtId="49" fontId="13" fillId="4" borderId="15" xfId="0" applyNumberFormat="1" applyFont="1" applyFill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vertical="top"/>
    </xf>
    <xf numFmtId="49" fontId="11" fillId="25" borderId="12" xfId="0" applyNumberFormat="1" applyFont="1" applyFill="1" applyBorder="1" applyAlignment="1" applyProtection="1">
      <alignment horizontal="center" vertical="top" wrapText="1"/>
      <protection/>
    </xf>
    <xf numFmtId="49" fontId="9" fillId="25" borderId="10" xfId="0" applyNumberFormat="1" applyFont="1" applyFill="1" applyBorder="1" applyAlignment="1">
      <alignment horizontal="center" vertical="top"/>
    </xf>
    <xf numFmtId="4" fontId="3" fillId="4" borderId="16" xfId="0" applyNumberFormat="1" applyFont="1" applyFill="1" applyBorder="1" applyAlignment="1">
      <alignment vertical="top"/>
    </xf>
    <xf numFmtId="4" fontId="3" fillId="0" borderId="16" xfId="0" applyNumberFormat="1" applyFont="1" applyFill="1" applyBorder="1" applyAlignment="1">
      <alignment vertical="top"/>
    </xf>
    <xf numFmtId="4" fontId="13" fillId="0" borderId="16" xfId="0" applyNumberFormat="1" applyFont="1" applyBorder="1" applyAlignment="1">
      <alignment vertical="top"/>
    </xf>
    <xf numFmtId="4" fontId="11" fillId="25" borderId="16" xfId="0" applyNumberFormat="1" applyFont="1" applyFill="1" applyBorder="1" applyAlignment="1">
      <alignment vertical="top"/>
    </xf>
    <xf numFmtId="4" fontId="13" fillId="4" borderId="16" xfId="0" applyNumberFormat="1" applyFont="1" applyFill="1" applyBorder="1" applyAlignment="1">
      <alignment vertical="top"/>
    </xf>
    <xf numFmtId="4" fontId="11" fillId="25" borderId="13" xfId="0" applyNumberFormat="1" applyFont="1" applyFill="1" applyBorder="1" applyAlignment="1">
      <alignment vertical="top"/>
    </xf>
    <xf numFmtId="4" fontId="3" fillId="0" borderId="30" xfId="0" applyNumberFormat="1" applyFont="1" applyBorder="1" applyAlignment="1">
      <alignment vertical="top"/>
    </xf>
    <xf numFmtId="4" fontId="9" fillId="24" borderId="16" xfId="0" applyNumberFormat="1" applyFont="1" applyFill="1" applyBorder="1" applyAlignment="1">
      <alignment vertical="top"/>
    </xf>
    <xf numFmtId="4" fontId="9" fillId="24" borderId="21" xfId="0" applyNumberFormat="1" applyFont="1" applyFill="1" applyBorder="1" applyAlignment="1">
      <alignment vertical="top"/>
    </xf>
    <xf numFmtId="4" fontId="16" fillId="25" borderId="16" xfId="0" applyNumberFormat="1" applyFont="1" applyFill="1" applyBorder="1" applyAlignment="1">
      <alignment vertical="top"/>
    </xf>
    <xf numFmtId="4" fontId="3" fillId="4" borderId="31" xfId="0" applyNumberFormat="1" applyFont="1" applyFill="1" applyBorder="1" applyAlignment="1">
      <alignment vertical="top"/>
    </xf>
    <xf numFmtId="4" fontId="3" fillId="0" borderId="31" xfId="0" applyNumberFormat="1" applyFont="1" applyBorder="1" applyAlignment="1">
      <alignment vertical="top"/>
    </xf>
    <xf numFmtId="4" fontId="13" fillId="4" borderId="13" xfId="0" applyNumberFormat="1" applyFont="1" applyFill="1" applyBorder="1" applyAlignment="1">
      <alignment vertical="top"/>
    </xf>
    <xf numFmtId="4" fontId="3" fillId="0" borderId="22" xfId="0" applyNumberFormat="1" applyFont="1" applyBorder="1" applyAlignment="1">
      <alignment vertical="top"/>
    </xf>
    <xf numFmtId="4" fontId="3" fillId="4" borderId="22" xfId="0" applyNumberFormat="1" applyFont="1" applyFill="1" applyBorder="1" applyAlignment="1">
      <alignment vertical="top"/>
    </xf>
    <xf numFmtId="4" fontId="13" fillId="0" borderId="13" xfId="0" applyNumberFormat="1" applyFont="1" applyBorder="1" applyAlignment="1">
      <alignment vertical="top"/>
    </xf>
    <xf numFmtId="4" fontId="3" fillId="4" borderId="13" xfId="0" applyNumberFormat="1" applyFont="1" applyFill="1" applyBorder="1" applyAlignment="1">
      <alignment vertical="top"/>
    </xf>
    <xf numFmtId="4" fontId="13" fillId="0" borderId="22" xfId="0" applyNumberFormat="1" applyFont="1" applyBorder="1" applyAlignment="1">
      <alignment vertical="top"/>
    </xf>
    <xf numFmtId="4" fontId="16" fillId="25" borderId="32" xfId="0" applyNumberFormat="1" applyFont="1" applyFill="1" applyBorder="1" applyAlignment="1">
      <alignment vertical="top"/>
    </xf>
    <xf numFmtId="4" fontId="3" fillId="0" borderId="33" xfId="0" applyNumberFormat="1" applyFont="1" applyBorder="1" applyAlignment="1">
      <alignment vertical="top"/>
    </xf>
    <xf numFmtId="49" fontId="27" fillId="24" borderId="10" xfId="0" applyNumberFormat="1" applyFont="1" applyFill="1" applyBorder="1" applyAlignment="1">
      <alignment horizontal="center" vertical="top"/>
    </xf>
    <xf numFmtId="49" fontId="33" fillId="25" borderId="27" xfId="0" applyNumberFormat="1" applyFont="1" applyFill="1" applyBorder="1" applyAlignment="1" applyProtection="1">
      <alignment horizontal="center" vertical="top"/>
      <protection/>
    </xf>
    <xf numFmtId="49" fontId="33" fillId="25" borderId="27" xfId="0" applyNumberFormat="1" applyFont="1" applyFill="1" applyBorder="1" applyAlignment="1" applyProtection="1">
      <alignment horizontal="center" vertical="top"/>
      <protection locked="0"/>
    </xf>
    <xf numFmtId="49" fontId="32" fillId="4" borderId="15" xfId="0" applyNumberFormat="1" applyFont="1" applyFill="1" applyBorder="1" applyAlignment="1" applyProtection="1">
      <alignment horizontal="center" vertical="top"/>
      <protection/>
    </xf>
    <xf numFmtId="49" fontId="32" fillId="4" borderId="15" xfId="0" applyNumberFormat="1" applyFont="1" applyFill="1" applyBorder="1" applyAlignment="1" applyProtection="1">
      <alignment horizontal="center" vertical="top"/>
      <protection locked="0"/>
    </xf>
    <xf numFmtId="49" fontId="34" fillId="0" borderId="15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Border="1" applyAlignment="1" applyProtection="1">
      <alignment horizontal="center" vertical="top"/>
      <protection locked="0"/>
    </xf>
    <xf numFmtId="49" fontId="33" fillId="25" borderId="15" xfId="0" applyNumberFormat="1" applyFont="1" applyFill="1" applyBorder="1" applyAlignment="1" applyProtection="1">
      <alignment horizontal="center" vertical="top"/>
      <protection/>
    </xf>
    <xf numFmtId="49" fontId="33" fillId="25" borderId="15" xfId="0" applyNumberFormat="1" applyFont="1" applyFill="1" applyBorder="1" applyAlignment="1" applyProtection="1">
      <alignment horizontal="center" vertical="top"/>
      <protection locked="0"/>
    </xf>
    <xf numFmtId="49" fontId="34" fillId="0" borderId="15" xfId="0" applyNumberFormat="1" applyFont="1" applyFill="1" applyBorder="1" applyAlignment="1" applyProtection="1">
      <alignment horizontal="center" vertical="top"/>
      <protection locked="0"/>
    </xf>
    <xf numFmtId="49" fontId="32" fillId="0" borderId="15" xfId="0" applyNumberFormat="1" applyFont="1" applyFill="1" applyBorder="1" applyAlignment="1" applyProtection="1">
      <alignment horizontal="center" vertical="top"/>
      <protection locked="0"/>
    </xf>
    <xf numFmtId="49" fontId="32" fillId="0" borderId="15" xfId="0" applyNumberFormat="1" applyFont="1" applyFill="1" applyBorder="1" applyAlignment="1" applyProtection="1">
      <alignment horizontal="center" vertical="top"/>
      <protection/>
    </xf>
    <xf numFmtId="49" fontId="34" fillId="25" borderId="15" xfId="0" applyNumberFormat="1" applyFont="1" applyFill="1" applyBorder="1" applyAlignment="1" applyProtection="1">
      <alignment horizontal="center" vertical="top"/>
      <protection/>
    </xf>
    <xf numFmtId="49" fontId="34" fillId="25" borderId="15" xfId="0" applyNumberFormat="1" applyFont="1" applyFill="1" applyBorder="1" applyAlignment="1" applyProtection="1">
      <alignment horizontal="center" vertical="top"/>
      <protection locked="0"/>
    </xf>
    <xf numFmtId="49" fontId="34" fillId="4" borderId="15" xfId="0" applyNumberFormat="1" applyFont="1" applyFill="1" applyBorder="1" applyAlignment="1" applyProtection="1">
      <alignment horizontal="center" vertical="top"/>
      <protection/>
    </xf>
    <xf numFmtId="49" fontId="34" fillId="4" borderId="15" xfId="0" applyNumberFormat="1" applyFont="1" applyFill="1" applyBorder="1" applyAlignment="1" applyProtection="1">
      <alignment horizontal="center" vertical="top"/>
      <protection locked="0"/>
    </xf>
    <xf numFmtId="49" fontId="34" fillId="26" borderId="15" xfId="0" applyNumberFormat="1" applyFont="1" applyFill="1" applyBorder="1" applyAlignment="1" applyProtection="1">
      <alignment horizontal="center" vertical="top"/>
      <protection/>
    </xf>
    <xf numFmtId="49" fontId="34" fillId="26" borderId="15" xfId="0" applyNumberFormat="1" applyFont="1" applyFill="1" applyBorder="1" applyAlignment="1" applyProtection="1">
      <alignment horizontal="center" vertical="top"/>
      <protection locked="0"/>
    </xf>
    <xf numFmtId="49" fontId="34" fillId="0" borderId="15" xfId="0" applyNumberFormat="1" applyFont="1" applyBorder="1" applyAlignment="1">
      <alignment horizontal="center" vertical="top"/>
    </xf>
    <xf numFmtId="49" fontId="33" fillId="25" borderId="12" xfId="0" applyNumberFormat="1" applyFont="1" applyFill="1" applyBorder="1" applyAlignment="1" applyProtection="1">
      <alignment horizontal="center" vertical="top"/>
      <protection/>
    </xf>
    <xf numFmtId="49" fontId="33" fillId="25" borderId="12" xfId="0" applyNumberFormat="1" applyFont="1" applyFill="1" applyBorder="1" applyAlignment="1" applyProtection="1">
      <alignment horizontal="center" vertical="top"/>
      <protection locked="0"/>
    </xf>
    <xf numFmtId="4" fontId="27" fillId="24" borderId="21" xfId="0" applyNumberFormat="1" applyFont="1" applyFill="1" applyBorder="1" applyAlignment="1">
      <alignment vertical="top"/>
    </xf>
    <xf numFmtId="4" fontId="27" fillId="24" borderId="33" xfId="0" applyNumberFormat="1" applyFont="1" applyFill="1" applyBorder="1" applyAlignment="1">
      <alignment vertical="top"/>
    </xf>
    <xf numFmtId="4" fontId="33" fillId="25" borderId="31" xfId="0" applyNumberFormat="1" applyFont="1" applyFill="1" applyBorder="1" applyAlignment="1">
      <alignment vertical="top"/>
    </xf>
    <xf numFmtId="4" fontId="32" fillId="4" borderId="16" xfId="0" applyNumberFormat="1" applyFont="1" applyFill="1" applyBorder="1" applyAlignment="1">
      <alignment vertical="top"/>
    </xf>
    <xf numFmtId="4" fontId="32" fillId="0" borderId="16" xfId="0" applyNumberFormat="1" applyFont="1" applyFill="1" applyBorder="1" applyAlignment="1">
      <alignment vertical="top"/>
    </xf>
    <xf numFmtId="4" fontId="34" fillId="0" borderId="16" xfId="0" applyNumberFormat="1" applyFont="1" applyBorder="1" applyAlignment="1">
      <alignment vertical="top"/>
    </xf>
    <xf numFmtId="4" fontId="33" fillId="25" borderId="16" xfId="0" applyNumberFormat="1" applyFont="1" applyFill="1" applyBorder="1" applyAlignment="1">
      <alignment vertical="top"/>
    </xf>
    <xf numFmtId="4" fontId="34" fillId="25" borderId="16" xfId="0" applyNumberFormat="1" applyFont="1" applyFill="1" applyBorder="1" applyAlignment="1">
      <alignment vertical="top"/>
    </xf>
    <xf numFmtId="4" fontId="34" fillId="4" borderId="16" xfId="0" applyNumberFormat="1" applyFont="1" applyFill="1" applyBorder="1" applyAlignment="1">
      <alignment vertical="top"/>
    </xf>
    <xf numFmtId="4" fontId="34" fillId="26" borderId="16" xfId="0" applyNumberFormat="1" applyFont="1" applyFill="1" applyBorder="1" applyAlignment="1">
      <alignment vertical="top"/>
    </xf>
    <xf numFmtId="4" fontId="33" fillId="25" borderId="13" xfId="0" applyNumberFormat="1" applyFont="1" applyFill="1" applyBorder="1" applyAlignment="1">
      <alignment vertical="top"/>
    </xf>
    <xf numFmtId="4" fontId="6" fillId="4" borderId="21" xfId="0" applyNumberFormat="1" applyFont="1" applyFill="1" applyBorder="1" applyAlignment="1">
      <alignment vertical="top"/>
    </xf>
    <xf numFmtId="4" fontId="33" fillId="0" borderId="13" xfId="0" applyNumberFormat="1" applyFont="1" applyBorder="1" applyAlignment="1">
      <alignment vertical="top"/>
    </xf>
    <xf numFmtId="4" fontId="32" fillId="0" borderId="16" xfId="0" applyNumberFormat="1" applyFont="1" applyBorder="1" applyAlignment="1">
      <alignment vertical="top"/>
    </xf>
    <xf numFmtId="4" fontId="32" fillId="25" borderId="16" xfId="0" applyNumberFormat="1" applyFont="1" applyFill="1" applyBorder="1" applyAlignment="1">
      <alignment vertical="top"/>
    </xf>
    <xf numFmtId="3" fontId="3" fillId="0" borderId="16" xfId="0" applyNumberFormat="1" applyFont="1" applyBorder="1" applyAlignment="1">
      <alignment/>
    </xf>
    <xf numFmtId="49" fontId="27" fillId="4" borderId="19" xfId="0" applyNumberFormat="1" applyFont="1" applyFill="1" applyBorder="1" applyAlignment="1">
      <alignment horizontal="center" vertical="top"/>
    </xf>
    <xf numFmtId="49" fontId="6" fillId="4" borderId="19" xfId="0" applyNumberFormat="1" applyFont="1" applyFill="1" applyBorder="1" applyAlignment="1" applyProtection="1">
      <alignment horizontal="center" vertical="top"/>
      <protection/>
    </xf>
    <xf numFmtId="49" fontId="33" fillId="0" borderId="12" xfId="0" applyNumberFormat="1" applyFont="1" applyFill="1" applyBorder="1" applyAlignment="1" applyProtection="1">
      <alignment horizontal="center" vertical="top"/>
      <protection/>
    </xf>
    <xf numFmtId="49" fontId="33" fillId="0" borderId="12" xfId="0" applyNumberFormat="1" applyFont="1" applyBorder="1" applyAlignment="1" applyProtection="1">
      <alignment horizontal="center" vertical="top"/>
      <protection locked="0"/>
    </xf>
    <xf numFmtId="49" fontId="32" fillId="0" borderId="12" xfId="0" applyNumberFormat="1" applyFont="1" applyBorder="1" applyAlignment="1" applyProtection="1">
      <alignment horizontal="center" vertical="top"/>
      <protection locked="0"/>
    </xf>
    <xf numFmtId="49" fontId="32" fillId="0" borderId="15" xfId="0" applyNumberFormat="1" applyFont="1" applyBorder="1" applyAlignment="1" applyProtection="1">
      <alignment horizontal="center" vertical="top"/>
      <protection locked="0"/>
    </xf>
    <xf numFmtId="49" fontId="27" fillId="24" borderId="19" xfId="0" applyNumberFormat="1" applyFont="1" applyFill="1" applyBorder="1" applyAlignment="1">
      <alignment horizontal="center" vertical="top"/>
    </xf>
    <xf numFmtId="49" fontId="33" fillId="25" borderId="15" xfId="0" applyNumberFormat="1" applyFont="1" applyFill="1" applyBorder="1" applyAlignment="1" applyProtection="1">
      <alignment horizontal="center" vertical="top" wrapText="1"/>
      <protection/>
    </xf>
    <xf numFmtId="49" fontId="32" fillId="4" borderId="12" xfId="0" applyNumberFormat="1" applyFont="1" applyFill="1" applyBorder="1" applyAlignment="1" applyProtection="1">
      <alignment horizontal="center" vertical="top"/>
      <protection/>
    </xf>
    <xf numFmtId="49" fontId="32" fillId="4" borderId="12" xfId="0" applyNumberFormat="1" applyFont="1" applyFill="1" applyBorder="1" applyAlignment="1" applyProtection="1">
      <alignment horizontal="center" vertical="top"/>
      <protection locked="0"/>
    </xf>
    <xf numFmtId="0" fontId="34" fillId="0" borderId="15" xfId="0" applyFont="1" applyBorder="1" applyAlignment="1">
      <alignment horizontal="center" vertical="top"/>
    </xf>
    <xf numFmtId="49" fontId="27" fillId="24" borderId="19" xfId="0" applyNumberFormat="1" applyFont="1" applyFill="1" applyBorder="1" applyAlignment="1" applyProtection="1">
      <alignment horizontal="center" vertical="top" wrapText="1"/>
      <protection/>
    </xf>
    <xf numFmtId="49" fontId="33" fillId="25" borderId="12" xfId="0" applyNumberFormat="1" applyFont="1" applyFill="1" applyBorder="1" applyAlignment="1">
      <alignment horizontal="center" vertical="top"/>
    </xf>
    <xf numFmtId="49" fontId="35" fillId="25" borderId="12" xfId="0" applyNumberFormat="1" applyFont="1" applyFill="1" applyBorder="1" applyAlignment="1" applyProtection="1">
      <alignment horizontal="center" vertical="top" wrapText="1"/>
      <protection/>
    </xf>
    <xf numFmtId="49" fontId="32" fillId="4" borderId="15" xfId="0" applyNumberFormat="1" applyFont="1" applyFill="1" applyBorder="1" applyAlignment="1">
      <alignment horizontal="center" vertical="top"/>
    </xf>
    <xf numFmtId="49" fontId="32" fillId="0" borderId="15" xfId="0" applyNumberFormat="1" applyFont="1" applyFill="1" applyBorder="1" applyAlignment="1">
      <alignment horizontal="center" vertical="top"/>
    </xf>
    <xf numFmtId="49" fontId="32" fillId="0" borderId="15" xfId="0" applyNumberFormat="1" applyFont="1" applyBorder="1" applyAlignment="1">
      <alignment horizontal="center" vertical="top"/>
    </xf>
    <xf numFmtId="49" fontId="36" fillId="4" borderId="15" xfId="0" applyNumberFormat="1" applyFont="1" applyFill="1" applyBorder="1" applyAlignment="1" applyProtection="1">
      <alignment horizontal="center" vertical="top"/>
      <protection/>
    </xf>
    <xf numFmtId="49" fontId="37" fillId="0" borderId="15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Fill="1" applyBorder="1" applyAlignment="1">
      <alignment horizontal="center" vertical="top"/>
    </xf>
    <xf numFmtId="49" fontId="27" fillId="24" borderId="19" xfId="0" applyNumberFormat="1" applyFont="1" applyFill="1" applyBorder="1" applyAlignment="1" applyProtection="1">
      <alignment horizontal="center" vertical="top"/>
      <protection/>
    </xf>
    <xf numFmtId="49" fontId="36" fillId="0" borderId="15" xfId="0" applyNumberFormat="1" applyFont="1" applyFill="1" applyBorder="1" applyAlignment="1" applyProtection="1">
      <alignment horizontal="center" vertical="top"/>
      <protection/>
    </xf>
    <xf numFmtId="49" fontId="32" fillId="25" borderId="12" xfId="0" applyNumberFormat="1" applyFont="1" applyFill="1" applyBorder="1" applyAlignment="1" applyProtection="1">
      <alignment horizontal="center" vertical="top"/>
      <protection locked="0"/>
    </xf>
    <xf numFmtId="0" fontId="27" fillId="24" borderId="25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27" fillId="24" borderId="20" xfId="0" applyFont="1" applyFill="1" applyBorder="1" applyAlignment="1">
      <alignment horizontal="left" vertical="top" wrapText="1"/>
    </xf>
    <xf numFmtId="4" fontId="38" fillId="5" borderId="22" xfId="0" applyNumberFormat="1" applyFont="1" applyFill="1" applyBorder="1" applyAlignment="1">
      <alignment vertical="top"/>
    </xf>
    <xf numFmtId="49" fontId="6" fillId="4" borderId="19" xfId="0" applyNumberFormat="1" applyFont="1" applyFill="1" applyBorder="1" applyAlignment="1" applyProtection="1">
      <alignment horizontal="center" vertical="top"/>
      <protection locked="0"/>
    </xf>
    <xf numFmtId="49" fontId="27" fillId="24" borderId="19" xfId="0" applyNumberFormat="1" applyFont="1" applyFill="1" applyBorder="1" applyAlignment="1" applyProtection="1">
      <alignment horizontal="center" vertical="top"/>
      <protection locked="0"/>
    </xf>
    <xf numFmtId="4" fontId="34" fillId="25" borderId="13" xfId="0" applyNumberFormat="1" applyFont="1" applyFill="1" applyBorder="1" applyAlignment="1">
      <alignment vertical="top"/>
    </xf>
    <xf numFmtId="4" fontId="34" fillId="4" borderId="13" xfId="0" applyNumberFormat="1" applyFont="1" applyFill="1" applyBorder="1" applyAlignment="1">
      <alignment vertical="top"/>
    </xf>
    <xf numFmtId="4" fontId="34" fillId="26" borderId="13" xfId="0" applyNumberFormat="1" applyFont="1" applyFill="1" applyBorder="1" applyAlignment="1">
      <alignment vertical="top"/>
    </xf>
    <xf numFmtId="4" fontId="32" fillId="4" borderId="13" xfId="0" applyNumberFormat="1" applyFont="1" applyFill="1" applyBorder="1" applyAlignment="1">
      <alignment vertical="top"/>
    </xf>
    <xf numFmtId="4" fontId="16" fillId="25" borderId="13" xfId="0" applyNumberFormat="1" applyFont="1" applyFill="1" applyBorder="1" applyAlignment="1">
      <alignment vertical="top"/>
    </xf>
    <xf numFmtId="49" fontId="32" fillId="0" borderId="28" xfId="0" applyNumberFormat="1" applyFont="1" applyFill="1" applyBorder="1" applyAlignment="1" applyProtection="1">
      <alignment horizontal="center" vertical="top"/>
      <protection/>
    </xf>
    <xf numFmtId="49" fontId="32" fillId="0" borderId="28" xfId="0" applyNumberFormat="1" applyFont="1" applyBorder="1" applyAlignment="1" applyProtection="1">
      <alignment horizontal="center" vertical="top"/>
      <protection locked="0"/>
    </xf>
    <xf numFmtId="4" fontId="32" fillId="0" borderId="30" xfId="0" applyNumberFormat="1" applyFont="1" applyBorder="1" applyAlignment="1">
      <alignment vertical="top"/>
    </xf>
    <xf numFmtId="49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>
      <alignment/>
    </xf>
    <xf numFmtId="4" fontId="34" fillId="0" borderId="31" xfId="0" applyNumberFormat="1" applyFont="1" applyBorder="1" applyAlignment="1">
      <alignment vertical="top"/>
    </xf>
    <xf numFmtId="49" fontId="9" fillId="25" borderId="12" xfId="0" applyNumberFormat="1" applyFont="1" applyFill="1" applyBorder="1" applyAlignment="1">
      <alignment horizontal="center" vertical="top"/>
    </xf>
    <xf numFmtId="4" fontId="32" fillId="0" borderId="30" xfId="0" applyNumberFormat="1" applyFont="1" applyFill="1" applyBorder="1" applyAlignment="1">
      <alignment vertical="top"/>
    </xf>
    <xf numFmtId="4" fontId="34" fillId="0" borderId="22" xfId="0" applyNumberFormat="1" applyFont="1" applyBorder="1" applyAlignment="1">
      <alignment vertical="top"/>
    </xf>
    <xf numFmtId="0" fontId="19" fillId="0" borderId="14" xfId="0" applyFont="1" applyBorder="1" applyAlignment="1">
      <alignment wrapText="1"/>
    </xf>
    <xf numFmtId="4" fontId="39" fillId="25" borderId="13" xfId="0" applyNumberFormat="1" applyFont="1" applyFill="1" applyBorder="1" applyAlignment="1">
      <alignment vertical="top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39" xfId="0" applyNumberFormat="1" applyFont="1" applyFill="1" applyBorder="1" applyAlignment="1" applyProtection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horizontal="center" vertical="center" wrapText="1"/>
      <protection/>
    </xf>
    <xf numFmtId="49" fontId="7" fillId="0" borderId="42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>
      <alignment horizontal="left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justify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86.125" style="158" customWidth="1"/>
    <col min="2" max="2" width="5.125" style="158" hidden="1" customWidth="1"/>
    <col min="3" max="3" width="6.50390625" style="156" customWidth="1"/>
    <col min="4" max="4" width="6.00390625" style="156" customWidth="1"/>
    <col min="5" max="5" width="7.125" style="157" customWidth="1"/>
    <col min="6" max="6" width="4.625" style="157" customWidth="1"/>
    <col min="7" max="7" width="7.375" style="157" customWidth="1"/>
    <col min="8" max="8" width="7.50390625" style="157" customWidth="1"/>
    <col min="9" max="9" width="30.875" style="3" customWidth="1"/>
    <col min="10" max="10" width="9.00390625" style="3" customWidth="1"/>
    <col min="11" max="16384" width="9.125" style="3" customWidth="1"/>
  </cols>
  <sheetData>
    <row r="1" spans="1:9" ht="12.75">
      <c r="A1" s="1"/>
      <c r="B1" s="1"/>
      <c r="C1" s="313" t="s">
        <v>331</v>
      </c>
      <c r="D1" s="313"/>
      <c r="E1" s="313"/>
      <c r="F1" s="313"/>
      <c r="G1" s="313"/>
      <c r="H1" s="313"/>
      <c r="I1" s="313"/>
    </row>
    <row r="2" spans="1:10" ht="15.75" customHeight="1">
      <c r="A2" s="1"/>
      <c r="B2" s="1"/>
      <c r="C2" s="315" t="s">
        <v>333</v>
      </c>
      <c r="D2" s="315"/>
      <c r="E2" s="315"/>
      <c r="F2" s="315"/>
      <c r="G2" s="315"/>
      <c r="H2" s="315"/>
      <c r="I2" s="315"/>
      <c r="J2" s="291"/>
    </row>
    <row r="3" spans="1:10" ht="27.75" customHeight="1">
      <c r="A3" s="1"/>
      <c r="B3" s="1"/>
      <c r="C3" s="315" t="s">
        <v>332</v>
      </c>
      <c r="D3" s="315"/>
      <c r="E3" s="315"/>
      <c r="F3" s="315"/>
      <c r="G3" s="315"/>
      <c r="H3" s="315"/>
      <c r="I3" s="315"/>
      <c r="J3" s="291"/>
    </row>
    <row r="4" spans="1:10" ht="12.75">
      <c r="A4" s="4"/>
      <c r="B4" s="4"/>
      <c r="C4" s="314" t="s">
        <v>335</v>
      </c>
      <c r="D4" s="314"/>
      <c r="E4" s="314"/>
      <c r="F4" s="314"/>
      <c r="G4" s="314"/>
      <c r="H4" s="314"/>
      <c r="I4" s="314"/>
      <c r="J4" s="290"/>
    </row>
    <row r="5" spans="1:10" ht="12.75" hidden="1">
      <c r="A5" s="3"/>
      <c r="B5" s="3"/>
      <c r="C5" s="3"/>
      <c r="D5" s="3"/>
      <c r="E5" s="3"/>
      <c r="F5" s="3"/>
      <c r="G5" s="3"/>
      <c r="H5" s="7" t="s">
        <v>0</v>
      </c>
      <c r="I5" s="8"/>
      <c r="J5" s="5"/>
    </row>
    <row r="6" spans="1:10" ht="12.75" customHeight="1">
      <c r="A6" s="3"/>
      <c r="B6" s="3"/>
      <c r="C6" s="320"/>
      <c r="D6" s="320"/>
      <c r="E6" s="320"/>
      <c r="F6" s="320"/>
      <c r="G6" s="320"/>
      <c r="H6" s="320"/>
      <c r="I6" s="320"/>
      <c r="J6" s="5"/>
    </row>
    <row r="7" spans="1:10" ht="12.75">
      <c r="A7" s="3"/>
      <c r="B7" s="3"/>
      <c r="C7" s="320"/>
      <c r="D7" s="320"/>
      <c r="E7" s="320"/>
      <c r="F7" s="320"/>
      <c r="G7" s="320"/>
      <c r="H7" s="320"/>
      <c r="I7" s="320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12.75" customHeight="1">
      <c r="A9" s="319" t="s">
        <v>330</v>
      </c>
      <c r="B9" s="319"/>
      <c r="C9" s="319"/>
      <c r="D9" s="319"/>
      <c r="E9" s="319"/>
      <c r="F9" s="319"/>
      <c r="G9" s="319"/>
      <c r="H9" s="319"/>
      <c r="I9" s="319"/>
    </row>
    <row r="10" spans="1:9" ht="12" customHeight="1">
      <c r="A10" s="319"/>
      <c r="B10" s="319"/>
      <c r="C10" s="319"/>
      <c r="D10" s="319"/>
      <c r="E10" s="319"/>
      <c r="F10" s="319"/>
      <c r="G10" s="319"/>
      <c r="H10" s="319"/>
      <c r="I10" s="319"/>
    </row>
    <row r="11" spans="1:9" ht="14.25" customHeight="1">
      <c r="A11" s="319"/>
      <c r="B11" s="319"/>
      <c r="C11" s="319"/>
      <c r="D11" s="319"/>
      <c r="E11" s="319"/>
      <c r="F11" s="319"/>
      <c r="G11" s="319"/>
      <c r="H11" s="319"/>
      <c r="I11" s="319"/>
    </row>
    <row r="12" spans="1:9" ht="13.5" thickBot="1">
      <c r="A12" s="1"/>
      <c r="B12" s="1"/>
      <c r="C12" s="2"/>
      <c r="D12" s="2"/>
      <c r="E12" s="9"/>
      <c r="F12" s="9"/>
      <c r="G12" s="9"/>
      <c r="H12" s="9"/>
      <c r="I12" s="10" t="s">
        <v>1</v>
      </c>
    </row>
    <row r="13" spans="1:9" ht="12.75" customHeight="1">
      <c r="A13" s="298" t="s">
        <v>2</v>
      </c>
      <c r="B13" s="301" t="s">
        <v>3</v>
      </c>
      <c r="C13" s="301" t="s">
        <v>4</v>
      </c>
      <c r="D13" s="301" t="s">
        <v>5</v>
      </c>
      <c r="E13" s="304" t="s">
        <v>6</v>
      </c>
      <c r="F13" s="305"/>
      <c r="G13" s="306"/>
      <c r="H13" s="301" t="s">
        <v>7</v>
      </c>
      <c r="I13" s="316" t="s">
        <v>245</v>
      </c>
    </row>
    <row r="14" spans="1:9" ht="12.75">
      <c r="A14" s="299"/>
      <c r="B14" s="302"/>
      <c r="C14" s="302"/>
      <c r="D14" s="302"/>
      <c r="E14" s="307"/>
      <c r="F14" s="308"/>
      <c r="G14" s="309"/>
      <c r="H14" s="302"/>
      <c r="I14" s="317"/>
    </row>
    <row r="15" spans="1:9" ht="12.75" customHeight="1">
      <c r="A15" s="299"/>
      <c r="B15" s="302"/>
      <c r="C15" s="302"/>
      <c r="D15" s="302"/>
      <c r="E15" s="307"/>
      <c r="F15" s="308"/>
      <c r="G15" s="309"/>
      <c r="H15" s="302"/>
      <c r="I15" s="317"/>
    </row>
    <row r="16" spans="1:9" ht="12.75">
      <c r="A16" s="299"/>
      <c r="B16" s="302"/>
      <c r="C16" s="302"/>
      <c r="D16" s="302"/>
      <c r="E16" s="307"/>
      <c r="F16" s="308"/>
      <c r="G16" s="309"/>
      <c r="H16" s="302"/>
      <c r="I16" s="317"/>
    </row>
    <row r="17" spans="1:9" ht="12.75" customHeight="1">
      <c r="A17" s="299"/>
      <c r="B17" s="302"/>
      <c r="C17" s="302"/>
      <c r="D17" s="302"/>
      <c r="E17" s="307"/>
      <c r="F17" s="308"/>
      <c r="G17" s="309"/>
      <c r="H17" s="302"/>
      <c r="I17" s="317"/>
    </row>
    <row r="18" spans="1:9" ht="9.75" customHeight="1" thickBot="1">
      <c r="A18" s="300"/>
      <c r="B18" s="303"/>
      <c r="C18" s="303"/>
      <c r="D18" s="303"/>
      <c r="E18" s="310"/>
      <c r="F18" s="311"/>
      <c r="G18" s="312"/>
      <c r="H18" s="303"/>
      <c r="I18" s="318"/>
    </row>
    <row r="19" spans="1:9" s="12" customFormat="1" ht="18" customHeight="1" thickBot="1">
      <c r="A19" s="278" t="s">
        <v>8</v>
      </c>
      <c r="B19" s="259" t="s">
        <v>9</v>
      </c>
      <c r="C19" s="259" t="s">
        <v>10</v>
      </c>
      <c r="D19" s="259"/>
      <c r="E19" s="259"/>
      <c r="F19" s="259"/>
      <c r="G19" s="259"/>
      <c r="H19" s="259"/>
      <c r="I19" s="237">
        <f>SUM(I25+I47+I51+I54+I20+I44+I41)</f>
        <v>3567</v>
      </c>
    </row>
    <row r="20" spans="1:9" s="17" customFormat="1" ht="30.75" customHeight="1" thickBot="1">
      <c r="A20" s="13" t="s">
        <v>11</v>
      </c>
      <c r="B20" s="11" t="s">
        <v>9</v>
      </c>
      <c r="C20" s="235" t="s">
        <v>10</v>
      </c>
      <c r="D20" s="236" t="s">
        <v>12</v>
      </c>
      <c r="E20" s="236"/>
      <c r="F20" s="236"/>
      <c r="G20" s="236"/>
      <c r="H20" s="236"/>
      <c r="I20" s="247">
        <f>SUM(I21)</f>
        <v>630</v>
      </c>
    </row>
    <row r="21" spans="1:9" ht="29.25" customHeight="1" thickBot="1">
      <c r="A21" s="18" t="s">
        <v>13</v>
      </c>
      <c r="B21" s="11" t="s">
        <v>9</v>
      </c>
      <c r="C21" s="219" t="s">
        <v>10</v>
      </c>
      <c r="D21" s="220" t="s">
        <v>12</v>
      </c>
      <c r="E21" s="220" t="s">
        <v>296</v>
      </c>
      <c r="F21" s="220" t="s">
        <v>299</v>
      </c>
      <c r="G21" s="220" t="s">
        <v>27</v>
      </c>
      <c r="H21" s="220"/>
      <c r="I21" s="240">
        <f>I22</f>
        <v>630</v>
      </c>
    </row>
    <row r="22" spans="1:9" ht="16.5" customHeight="1" thickBot="1">
      <c r="A22" s="22" t="s">
        <v>15</v>
      </c>
      <c r="B22" s="11"/>
      <c r="C22" s="221" t="s">
        <v>10</v>
      </c>
      <c r="D22" s="222" t="s">
        <v>12</v>
      </c>
      <c r="E22" s="222" t="s">
        <v>296</v>
      </c>
      <c r="F22" s="222" t="s">
        <v>297</v>
      </c>
      <c r="G22" s="222" t="s">
        <v>298</v>
      </c>
      <c r="H22" s="222"/>
      <c r="I22" s="241">
        <f>I24</f>
        <v>630</v>
      </c>
    </row>
    <row r="23" spans="1:9" ht="15.75" thickBot="1">
      <c r="A23" s="25" t="s">
        <v>266</v>
      </c>
      <c r="B23" s="11" t="s">
        <v>9</v>
      </c>
      <c r="C23" s="221" t="s">
        <v>10</v>
      </c>
      <c r="D23" s="222" t="s">
        <v>12</v>
      </c>
      <c r="E23" s="222" t="s">
        <v>296</v>
      </c>
      <c r="F23" s="222" t="s">
        <v>297</v>
      </c>
      <c r="G23" s="222" t="s">
        <v>298</v>
      </c>
      <c r="H23" s="222" t="s">
        <v>255</v>
      </c>
      <c r="I23" s="242">
        <f>I24</f>
        <v>630</v>
      </c>
    </row>
    <row r="24" spans="1:9" ht="15.75" thickBot="1">
      <c r="A24" s="25" t="s">
        <v>268</v>
      </c>
      <c r="B24" s="11" t="s">
        <v>9</v>
      </c>
      <c r="C24" s="221" t="s">
        <v>10</v>
      </c>
      <c r="D24" s="222" t="s">
        <v>12</v>
      </c>
      <c r="E24" s="222" t="s">
        <v>296</v>
      </c>
      <c r="F24" s="222" t="s">
        <v>297</v>
      </c>
      <c r="G24" s="222" t="s">
        <v>298</v>
      </c>
      <c r="H24" s="222" t="s">
        <v>267</v>
      </c>
      <c r="I24" s="242">
        <f>'ведомственная прил.5'!I25</f>
        <v>630</v>
      </c>
    </row>
    <row r="25" spans="1:9" s="17" customFormat="1" ht="30" customHeight="1" thickBot="1">
      <c r="A25" s="13" t="s">
        <v>19</v>
      </c>
      <c r="B25" s="11" t="s">
        <v>9</v>
      </c>
      <c r="C25" s="235" t="s">
        <v>10</v>
      </c>
      <c r="D25" s="236" t="s">
        <v>20</v>
      </c>
      <c r="E25" s="236"/>
      <c r="F25" s="236"/>
      <c r="G25" s="236"/>
      <c r="H25" s="236"/>
      <c r="I25" s="247">
        <f>SUM(I26)</f>
        <v>2827</v>
      </c>
    </row>
    <row r="26" spans="1:9" ht="29.25" customHeight="1" thickBot="1">
      <c r="A26" s="18" t="s">
        <v>13</v>
      </c>
      <c r="B26" s="11" t="s">
        <v>9</v>
      </c>
      <c r="C26" s="219" t="s">
        <v>10</v>
      </c>
      <c r="D26" s="220" t="s">
        <v>20</v>
      </c>
      <c r="E26" s="220" t="s">
        <v>296</v>
      </c>
      <c r="F26" s="220" t="s">
        <v>299</v>
      </c>
      <c r="G26" s="220" t="s">
        <v>27</v>
      </c>
      <c r="H26" s="220"/>
      <c r="I26" s="240">
        <f>I27+I37</f>
        <v>2827</v>
      </c>
    </row>
    <row r="27" spans="1:9" ht="15.75" customHeight="1" thickBot="1">
      <c r="A27" s="22" t="s">
        <v>21</v>
      </c>
      <c r="B27" s="11"/>
      <c r="C27" s="221" t="s">
        <v>10</v>
      </c>
      <c r="D27" s="225" t="s">
        <v>20</v>
      </c>
      <c r="E27" s="225" t="s">
        <v>296</v>
      </c>
      <c r="F27" s="225" t="s">
        <v>297</v>
      </c>
      <c r="G27" s="225" t="s">
        <v>300</v>
      </c>
      <c r="H27" s="226"/>
      <c r="I27" s="241">
        <f>I28+I31+I34</f>
        <v>2825</v>
      </c>
    </row>
    <row r="28" spans="1:9" ht="17.25" customHeight="1" thickBot="1">
      <c r="A28" s="25" t="s">
        <v>266</v>
      </c>
      <c r="B28" s="11" t="s">
        <v>9</v>
      </c>
      <c r="C28" s="227" t="s">
        <v>10</v>
      </c>
      <c r="D28" s="226" t="s">
        <v>20</v>
      </c>
      <c r="E28" s="226" t="s">
        <v>296</v>
      </c>
      <c r="F28" s="226" t="s">
        <v>297</v>
      </c>
      <c r="G28" s="226" t="s">
        <v>300</v>
      </c>
      <c r="H28" s="222" t="s">
        <v>255</v>
      </c>
      <c r="I28" s="242">
        <f>I29+I30</f>
        <v>1860</v>
      </c>
    </row>
    <row r="29" spans="1:9" ht="17.25" customHeight="1" thickBot="1">
      <c r="A29" s="25" t="s">
        <v>268</v>
      </c>
      <c r="B29" s="11" t="s">
        <v>9</v>
      </c>
      <c r="C29" s="227" t="s">
        <v>10</v>
      </c>
      <c r="D29" s="226" t="s">
        <v>20</v>
      </c>
      <c r="E29" s="226" t="s">
        <v>296</v>
      </c>
      <c r="F29" s="226" t="s">
        <v>297</v>
      </c>
      <c r="G29" s="226" t="s">
        <v>300</v>
      </c>
      <c r="H29" s="222" t="s">
        <v>267</v>
      </c>
      <c r="I29" s="242">
        <f>'ведомственная прил.5'!I30</f>
        <v>1840</v>
      </c>
    </row>
    <row r="30" spans="1:9" ht="17.25" customHeight="1" thickBot="1">
      <c r="A30" s="25" t="s">
        <v>274</v>
      </c>
      <c r="B30" s="11" t="s">
        <v>9</v>
      </c>
      <c r="C30" s="227" t="s">
        <v>10</v>
      </c>
      <c r="D30" s="226" t="s">
        <v>20</v>
      </c>
      <c r="E30" s="226" t="s">
        <v>296</v>
      </c>
      <c r="F30" s="226" t="s">
        <v>297</v>
      </c>
      <c r="G30" s="226" t="s">
        <v>300</v>
      </c>
      <c r="H30" s="222" t="s">
        <v>269</v>
      </c>
      <c r="I30" s="242">
        <f>'ведомственная прил.5'!I31</f>
        <v>20</v>
      </c>
    </row>
    <row r="31" spans="1:9" ht="17.25" customHeight="1" thickBot="1">
      <c r="A31" s="25" t="s">
        <v>289</v>
      </c>
      <c r="B31" s="11" t="s">
        <v>9</v>
      </c>
      <c r="C31" s="227" t="s">
        <v>10</v>
      </c>
      <c r="D31" s="226" t="s">
        <v>20</v>
      </c>
      <c r="E31" s="226" t="s">
        <v>296</v>
      </c>
      <c r="F31" s="226" t="s">
        <v>297</v>
      </c>
      <c r="G31" s="226" t="s">
        <v>300</v>
      </c>
      <c r="H31" s="222" t="s">
        <v>288</v>
      </c>
      <c r="I31" s="242">
        <f>I32+I33</f>
        <v>924</v>
      </c>
    </row>
    <row r="32" spans="1:9" ht="17.25" customHeight="1" thickBot="1">
      <c r="A32" s="25" t="s">
        <v>275</v>
      </c>
      <c r="B32" s="11" t="s">
        <v>9</v>
      </c>
      <c r="C32" s="227" t="s">
        <v>10</v>
      </c>
      <c r="D32" s="226" t="s">
        <v>20</v>
      </c>
      <c r="E32" s="226" t="s">
        <v>296</v>
      </c>
      <c r="F32" s="226" t="s">
        <v>297</v>
      </c>
      <c r="G32" s="226" t="s">
        <v>300</v>
      </c>
      <c r="H32" s="222" t="s">
        <v>270</v>
      </c>
      <c r="I32" s="242">
        <f>'ведомственная прил.5'!I33</f>
        <v>0</v>
      </c>
    </row>
    <row r="33" spans="1:9" ht="17.25" customHeight="1" thickBot="1">
      <c r="A33" s="25" t="s">
        <v>294</v>
      </c>
      <c r="B33" s="11" t="s">
        <v>9</v>
      </c>
      <c r="C33" s="227" t="s">
        <v>10</v>
      </c>
      <c r="D33" s="226" t="s">
        <v>20</v>
      </c>
      <c r="E33" s="226" t="s">
        <v>296</v>
      </c>
      <c r="F33" s="226" t="s">
        <v>297</v>
      </c>
      <c r="G33" s="226" t="s">
        <v>300</v>
      </c>
      <c r="H33" s="222" t="s">
        <v>271</v>
      </c>
      <c r="I33" s="242">
        <f>'ведомственная прил.5'!I34</f>
        <v>924</v>
      </c>
    </row>
    <row r="34" spans="1:9" ht="17.25" customHeight="1" thickBot="1">
      <c r="A34" s="25" t="s">
        <v>291</v>
      </c>
      <c r="B34" s="11" t="s">
        <v>9</v>
      </c>
      <c r="C34" s="227" t="s">
        <v>10</v>
      </c>
      <c r="D34" s="226" t="s">
        <v>20</v>
      </c>
      <c r="E34" s="226" t="s">
        <v>296</v>
      </c>
      <c r="F34" s="226" t="s">
        <v>297</v>
      </c>
      <c r="G34" s="226" t="s">
        <v>300</v>
      </c>
      <c r="H34" s="222" t="s">
        <v>290</v>
      </c>
      <c r="I34" s="242">
        <f>I35+I36</f>
        <v>41</v>
      </c>
    </row>
    <row r="35" spans="1:9" ht="17.25" customHeight="1" thickBot="1">
      <c r="A35" s="25" t="s">
        <v>276</v>
      </c>
      <c r="B35" s="11" t="s">
        <v>9</v>
      </c>
      <c r="C35" s="227" t="s">
        <v>10</v>
      </c>
      <c r="D35" s="226" t="s">
        <v>20</v>
      </c>
      <c r="E35" s="226" t="s">
        <v>296</v>
      </c>
      <c r="F35" s="226" t="s">
        <v>297</v>
      </c>
      <c r="G35" s="226" t="s">
        <v>300</v>
      </c>
      <c r="H35" s="222" t="s">
        <v>272</v>
      </c>
      <c r="I35" s="242">
        <f>'ведомственная прил.5'!I36</f>
        <v>1</v>
      </c>
    </row>
    <row r="36" spans="1:9" ht="17.25" customHeight="1" thickBot="1">
      <c r="A36" s="25" t="s">
        <v>277</v>
      </c>
      <c r="B36" s="11" t="s">
        <v>9</v>
      </c>
      <c r="C36" s="227" t="s">
        <v>10</v>
      </c>
      <c r="D36" s="226" t="s">
        <v>20</v>
      </c>
      <c r="E36" s="226" t="s">
        <v>296</v>
      </c>
      <c r="F36" s="226" t="s">
        <v>297</v>
      </c>
      <c r="G36" s="226" t="s">
        <v>300</v>
      </c>
      <c r="H36" s="222" t="s">
        <v>273</v>
      </c>
      <c r="I36" s="242">
        <f>'ведомственная прил.5'!I37</f>
        <v>40</v>
      </c>
    </row>
    <row r="37" spans="1:9" ht="42" customHeight="1" thickBot="1">
      <c r="A37" s="22" t="s">
        <v>293</v>
      </c>
      <c r="B37" s="11"/>
      <c r="C37" s="221" t="s">
        <v>10</v>
      </c>
      <c r="D37" s="225" t="s">
        <v>20</v>
      </c>
      <c r="E37" s="225" t="s">
        <v>301</v>
      </c>
      <c r="F37" s="225" t="s">
        <v>302</v>
      </c>
      <c r="G37" s="225" t="s">
        <v>106</v>
      </c>
      <c r="H37" s="226"/>
      <c r="I37" s="242">
        <f>I38</f>
        <v>2</v>
      </c>
    </row>
    <row r="38" spans="1:9" ht="17.25" customHeight="1" thickBot="1">
      <c r="A38" s="25" t="s">
        <v>289</v>
      </c>
      <c r="B38" s="11"/>
      <c r="C38" s="227" t="s">
        <v>10</v>
      </c>
      <c r="D38" s="226" t="s">
        <v>20</v>
      </c>
      <c r="E38" s="226" t="s">
        <v>301</v>
      </c>
      <c r="F38" s="226" t="s">
        <v>302</v>
      </c>
      <c r="G38" s="226" t="s">
        <v>106</v>
      </c>
      <c r="H38" s="222" t="s">
        <v>288</v>
      </c>
      <c r="I38" s="242">
        <f>I39</f>
        <v>2</v>
      </c>
    </row>
    <row r="39" spans="1:9" ht="17.25" customHeight="1" thickBot="1">
      <c r="A39" s="25" t="s">
        <v>294</v>
      </c>
      <c r="B39" s="11"/>
      <c r="C39" s="227" t="s">
        <v>10</v>
      </c>
      <c r="D39" s="226" t="s">
        <v>20</v>
      </c>
      <c r="E39" s="226" t="s">
        <v>301</v>
      </c>
      <c r="F39" s="226" t="s">
        <v>302</v>
      </c>
      <c r="G39" s="226" t="s">
        <v>106</v>
      </c>
      <c r="H39" s="225" t="s">
        <v>271</v>
      </c>
      <c r="I39" s="242">
        <f>'ведомственная прил.5'!I40</f>
        <v>2</v>
      </c>
    </row>
    <row r="40" spans="1:9" ht="3.75" customHeight="1" hidden="1" thickBot="1">
      <c r="A40" s="22" t="s">
        <v>22</v>
      </c>
      <c r="B40" s="11" t="s">
        <v>9</v>
      </c>
      <c r="C40" s="221" t="s">
        <v>10</v>
      </c>
      <c r="D40" s="222" t="s">
        <v>20</v>
      </c>
      <c r="E40" s="222" t="s">
        <v>23</v>
      </c>
      <c r="F40" s="222" t="s">
        <v>14</v>
      </c>
      <c r="G40" s="222" t="s">
        <v>14</v>
      </c>
      <c r="H40" s="222" t="s">
        <v>24</v>
      </c>
      <c r="I40" s="242"/>
    </row>
    <row r="41" spans="1:9" ht="17.25" customHeight="1" hidden="1" thickBot="1">
      <c r="A41" s="13" t="s">
        <v>25</v>
      </c>
      <c r="B41" s="11" t="s">
        <v>9</v>
      </c>
      <c r="C41" s="228" t="s">
        <v>10</v>
      </c>
      <c r="D41" s="229" t="s">
        <v>26</v>
      </c>
      <c r="E41" s="229" t="s">
        <v>27</v>
      </c>
      <c r="F41" s="229" t="s">
        <v>14</v>
      </c>
      <c r="G41" s="229" t="s">
        <v>14</v>
      </c>
      <c r="H41" s="229" t="s">
        <v>27</v>
      </c>
      <c r="I41" s="282">
        <f>I42</f>
        <v>0</v>
      </c>
    </row>
    <row r="42" spans="1:9" ht="17.25" customHeight="1" hidden="1" thickBot="1">
      <c r="A42" s="18" t="s">
        <v>28</v>
      </c>
      <c r="B42" s="11" t="s">
        <v>9</v>
      </c>
      <c r="C42" s="230" t="s">
        <v>10</v>
      </c>
      <c r="D42" s="231" t="s">
        <v>26</v>
      </c>
      <c r="E42" s="231" t="s">
        <v>29</v>
      </c>
      <c r="F42" s="231" t="s">
        <v>14</v>
      </c>
      <c r="G42" s="231" t="s">
        <v>14</v>
      </c>
      <c r="H42" s="231" t="s">
        <v>27</v>
      </c>
      <c r="I42" s="283">
        <f>I43</f>
        <v>0</v>
      </c>
    </row>
    <row r="43" spans="1:9" ht="17.25" customHeight="1" hidden="1" thickBot="1">
      <c r="A43" s="32" t="s">
        <v>30</v>
      </c>
      <c r="B43" s="11" t="s">
        <v>9</v>
      </c>
      <c r="C43" s="232" t="s">
        <v>10</v>
      </c>
      <c r="D43" s="233" t="s">
        <v>26</v>
      </c>
      <c r="E43" s="233" t="s">
        <v>29</v>
      </c>
      <c r="F43" s="233" t="s">
        <v>14</v>
      </c>
      <c r="G43" s="233" t="s">
        <v>14</v>
      </c>
      <c r="H43" s="233" t="s">
        <v>31</v>
      </c>
      <c r="I43" s="284"/>
    </row>
    <row r="44" spans="1:9" s="17" customFormat="1" ht="17.25" customHeight="1" hidden="1" thickBot="1">
      <c r="A44" s="13" t="s">
        <v>32</v>
      </c>
      <c r="B44" s="11" t="s">
        <v>9</v>
      </c>
      <c r="C44" s="235" t="s">
        <v>10</v>
      </c>
      <c r="D44" s="236" t="s">
        <v>33</v>
      </c>
      <c r="E44" s="236"/>
      <c r="F44" s="236"/>
      <c r="G44" s="236"/>
      <c r="H44" s="236"/>
      <c r="I44" s="247">
        <f>SUM(I45)</f>
        <v>0</v>
      </c>
    </row>
    <row r="45" spans="1:9" ht="17.25" customHeight="1" hidden="1" thickBot="1">
      <c r="A45" s="18" t="s">
        <v>34</v>
      </c>
      <c r="B45" s="11" t="s">
        <v>9</v>
      </c>
      <c r="C45" s="219" t="s">
        <v>10</v>
      </c>
      <c r="D45" s="220" t="s">
        <v>33</v>
      </c>
      <c r="E45" s="220" t="s">
        <v>23</v>
      </c>
      <c r="F45" s="220" t="s">
        <v>14</v>
      </c>
      <c r="G45" s="220" t="s">
        <v>14</v>
      </c>
      <c r="H45" s="220"/>
      <c r="I45" s="240">
        <f>SUM(I46)</f>
        <v>0</v>
      </c>
    </row>
    <row r="46" spans="1:9" ht="17.25" customHeight="1" hidden="1" thickBot="1">
      <c r="A46" s="22" t="s">
        <v>21</v>
      </c>
      <c r="B46" s="11" t="s">
        <v>9</v>
      </c>
      <c r="C46" s="221" t="s">
        <v>10</v>
      </c>
      <c r="D46" s="222" t="s">
        <v>33</v>
      </c>
      <c r="E46" s="222" t="s">
        <v>23</v>
      </c>
      <c r="F46" s="222" t="s">
        <v>14</v>
      </c>
      <c r="G46" s="222" t="s">
        <v>14</v>
      </c>
      <c r="H46" s="222" t="s">
        <v>35</v>
      </c>
      <c r="I46" s="242"/>
    </row>
    <row r="47" spans="1:9" s="37" customFormat="1" ht="17.25" customHeight="1" hidden="1" thickBot="1">
      <c r="A47" s="33" t="s">
        <v>36</v>
      </c>
      <c r="B47" s="11" t="s">
        <v>9</v>
      </c>
      <c r="C47" s="223" t="s">
        <v>10</v>
      </c>
      <c r="D47" s="224" t="s">
        <v>37</v>
      </c>
      <c r="E47" s="224"/>
      <c r="F47" s="224"/>
      <c r="G47" s="224"/>
      <c r="H47" s="224"/>
      <c r="I47" s="243">
        <f>SUM(I48)</f>
        <v>0</v>
      </c>
    </row>
    <row r="48" spans="1:9" ht="17.25" customHeight="1" hidden="1" thickBot="1">
      <c r="A48" s="18" t="s">
        <v>38</v>
      </c>
      <c r="B48" s="11" t="s">
        <v>9</v>
      </c>
      <c r="C48" s="219" t="s">
        <v>10</v>
      </c>
      <c r="D48" s="220" t="s">
        <v>37</v>
      </c>
      <c r="E48" s="220" t="s">
        <v>39</v>
      </c>
      <c r="F48" s="220" t="s">
        <v>14</v>
      </c>
      <c r="G48" s="220" t="s">
        <v>14</v>
      </c>
      <c r="H48" s="220"/>
      <c r="I48" s="240">
        <f>SUM(I49+I50)</f>
        <v>0</v>
      </c>
    </row>
    <row r="49" spans="1:9" ht="17.25" customHeight="1" hidden="1" thickBot="1">
      <c r="A49" s="22" t="s">
        <v>40</v>
      </c>
      <c r="B49" s="11" t="s">
        <v>9</v>
      </c>
      <c r="C49" s="221" t="s">
        <v>10</v>
      </c>
      <c r="D49" s="222" t="s">
        <v>37</v>
      </c>
      <c r="E49" s="222" t="s">
        <v>39</v>
      </c>
      <c r="F49" s="234" t="s">
        <v>41</v>
      </c>
      <c r="G49" s="234" t="s">
        <v>41</v>
      </c>
      <c r="H49" s="222" t="s">
        <v>42</v>
      </c>
      <c r="I49" s="242"/>
    </row>
    <row r="50" spans="1:9" ht="17.25" customHeight="1" hidden="1" thickBot="1">
      <c r="A50" s="22" t="s">
        <v>43</v>
      </c>
      <c r="B50" s="11" t="s">
        <v>9</v>
      </c>
      <c r="C50" s="221" t="s">
        <v>10</v>
      </c>
      <c r="D50" s="222" t="s">
        <v>37</v>
      </c>
      <c r="E50" s="222" t="s">
        <v>39</v>
      </c>
      <c r="F50" s="234" t="s">
        <v>14</v>
      </c>
      <c r="G50" s="234" t="s">
        <v>14</v>
      </c>
      <c r="H50" s="222" t="s">
        <v>44</v>
      </c>
      <c r="I50" s="242"/>
    </row>
    <row r="51" spans="1:9" s="37" customFormat="1" ht="17.25" customHeight="1" hidden="1" thickBot="1">
      <c r="A51" s="33" t="s">
        <v>45</v>
      </c>
      <c r="B51" s="11" t="s">
        <v>9</v>
      </c>
      <c r="C51" s="223" t="s">
        <v>10</v>
      </c>
      <c r="D51" s="224" t="s">
        <v>46</v>
      </c>
      <c r="E51" s="224"/>
      <c r="F51" s="224"/>
      <c r="G51" s="224"/>
      <c r="H51" s="224"/>
      <c r="I51" s="243">
        <f>SUM(I52)</f>
        <v>0</v>
      </c>
    </row>
    <row r="52" spans="1:9" ht="17.25" customHeight="1" hidden="1" thickBot="1">
      <c r="A52" s="18" t="s">
        <v>47</v>
      </c>
      <c r="B52" s="11" t="s">
        <v>9</v>
      </c>
      <c r="C52" s="219" t="s">
        <v>10</v>
      </c>
      <c r="D52" s="220" t="s">
        <v>46</v>
      </c>
      <c r="E52" s="220" t="s">
        <v>48</v>
      </c>
      <c r="F52" s="220" t="s">
        <v>14</v>
      </c>
      <c r="G52" s="220" t="s">
        <v>14</v>
      </c>
      <c r="H52" s="220"/>
      <c r="I52" s="240">
        <f>SUM(I53)</f>
        <v>0</v>
      </c>
    </row>
    <row r="53" spans="1:9" ht="17.25" customHeight="1" hidden="1" thickBot="1">
      <c r="A53" s="22" t="s">
        <v>49</v>
      </c>
      <c r="B53" s="11" t="s">
        <v>9</v>
      </c>
      <c r="C53" s="221" t="s">
        <v>10</v>
      </c>
      <c r="D53" s="222" t="s">
        <v>46</v>
      </c>
      <c r="E53" s="222" t="s">
        <v>48</v>
      </c>
      <c r="F53" s="222" t="s">
        <v>14</v>
      </c>
      <c r="G53" s="222" t="s">
        <v>14</v>
      </c>
      <c r="H53" s="222" t="s">
        <v>50</v>
      </c>
      <c r="I53" s="242"/>
    </row>
    <row r="54" spans="1:9" s="17" customFormat="1" ht="17.25" customHeight="1" thickBot="1">
      <c r="A54" s="13" t="s">
        <v>36</v>
      </c>
      <c r="B54" s="195" t="s">
        <v>243</v>
      </c>
      <c r="C54" s="235" t="s">
        <v>10</v>
      </c>
      <c r="D54" s="236" t="s">
        <v>37</v>
      </c>
      <c r="E54" s="236"/>
      <c r="F54" s="236"/>
      <c r="G54" s="236"/>
      <c r="H54" s="236"/>
      <c r="I54" s="247">
        <f>I55</f>
        <v>110</v>
      </c>
    </row>
    <row r="55" spans="1:9" ht="17.25" customHeight="1" thickBot="1">
      <c r="A55" s="18" t="s">
        <v>38</v>
      </c>
      <c r="B55" s="11" t="s">
        <v>243</v>
      </c>
      <c r="C55" s="219" t="s">
        <v>10</v>
      </c>
      <c r="D55" s="220" t="s">
        <v>37</v>
      </c>
      <c r="E55" s="220" t="s">
        <v>296</v>
      </c>
      <c r="F55" s="220" t="s">
        <v>299</v>
      </c>
      <c r="G55" s="220" t="s">
        <v>27</v>
      </c>
      <c r="H55" s="220"/>
      <c r="I55" s="240">
        <f>I56</f>
        <v>110</v>
      </c>
    </row>
    <row r="56" spans="1:9" ht="17.25" customHeight="1" thickBot="1">
      <c r="A56" s="22" t="s">
        <v>244</v>
      </c>
      <c r="B56" s="11"/>
      <c r="C56" s="221" t="s">
        <v>10</v>
      </c>
      <c r="D56" s="225" t="s">
        <v>37</v>
      </c>
      <c r="E56" s="225" t="s">
        <v>296</v>
      </c>
      <c r="F56" s="225" t="s">
        <v>297</v>
      </c>
      <c r="G56" s="225" t="s">
        <v>328</v>
      </c>
      <c r="H56" s="226"/>
      <c r="I56" s="241">
        <f>I57</f>
        <v>110</v>
      </c>
    </row>
    <row r="57" spans="1:9" ht="17.25" customHeight="1" thickBot="1">
      <c r="A57" s="25" t="s">
        <v>289</v>
      </c>
      <c r="B57" s="11" t="s">
        <v>243</v>
      </c>
      <c r="C57" s="227" t="s">
        <v>10</v>
      </c>
      <c r="D57" s="226" t="s">
        <v>37</v>
      </c>
      <c r="E57" s="226" t="s">
        <v>296</v>
      </c>
      <c r="F57" s="226" t="s">
        <v>297</v>
      </c>
      <c r="G57" s="226" t="s">
        <v>328</v>
      </c>
      <c r="H57" s="225" t="s">
        <v>288</v>
      </c>
      <c r="I57" s="242">
        <f>I58</f>
        <v>110</v>
      </c>
    </row>
    <row r="58" spans="1:9" ht="17.25" customHeight="1" thickBot="1">
      <c r="A58" s="25" t="s">
        <v>294</v>
      </c>
      <c r="B58" s="11" t="s">
        <v>243</v>
      </c>
      <c r="C58" s="227" t="s">
        <v>10</v>
      </c>
      <c r="D58" s="226" t="s">
        <v>37</v>
      </c>
      <c r="E58" s="226" t="s">
        <v>296</v>
      </c>
      <c r="F58" s="226" t="s">
        <v>297</v>
      </c>
      <c r="G58" s="226" t="s">
        <v>328</v>
      </c>
      <c r="H58" s="225" t="s">
        <v>271</v>
      </c>
      <c r="I58" s="242">
        <f>'ведомственная прил.5'!I59</f>
        <v>110</v>
      </c>
    </row>
    <row r="59" spans="1:9" s="17" customFormat="1" ht="21" customHeight="1" hidden="1" thickBot="1">
      <c r="A59" s="18" t="s">
        <v>28</v>
      </c>
      <c r="B59" s="11" t="s">
        <v>9</v>
      </c>
      <c r="C59" s="19" t="s">
        <v>10</v>
      </c>
      <c r="D59" s="20" t="s">
        <v>51</v>
      </c>
      <c r="E59" s="20" t="s">
        <v>29</v>
      </c>
      <c r="F59" s="20" t="s">
        <v>14</v>
      </c>
      <c r="G59" s="20" t="s">
        <v>14</v>
      </c>
      <c r="H59" s="20"/>
      <c r="I59" s="196">
        <f>SUM(I60)</f>
        <v>0</v>
      </c>
    </row>
    <row r="60" spans="1:9" s="17" customFormat="1" ht="21" customHeight="1" hidden="1" thickBot="1">
      <c r="A60" s="22" t="s">
        <v>52</v>
      </c>
      <c r="B60" s="11" t="s">
        <v>9</v>
      </c>
      <c r="C60" s="23" t="s">
        <v>10</v>
      </c>
      <c r="D60" s="24" t="s">
        <v>51</v>
      </c>
      <c r="E60" s="24" t="s">
        <v>29</v>
      </c>
      <c r="F60" s="24" t="s">
        <v>14</v>
      </c>
      <c r="G60" s="24" t="s">
        <v>14</v>
      </c>
      <c r="H60" s="24" t="s">
        <v>53</v>
      </c>
      <c r="I60" s="198"/>
    </row>
    <row r="61" spans="1:9" ht="12" customHeight="1" hidden="1" thickBot="1">
      <c r="A61" s="39"/>
      <c r="B61" s="11" t="s">
        <v>9</v>
      </c>
      <c r="C61" s="40"/>
      <c r="D61" s="41"/>
      <c r="E61" s="41"/>
      <c r="F61" s="41"/>
      <c r="G61" s="41"/>
      <c r="H61" s="41"/>
      <c r="I61" s="209"/>
    </row>
    <row r="62" spans="1:9" ht="18" thickBot="1">
      <c r="A62" s="277" t="s">
        <v>54</v>
      </c>
      <c r="B62" s="259" t="s">
        <v>9</v>
      </c>
      <c r="C62" s="254" t="s">
        <v>12</v>
      </c>
      <c r="D62" s="280"/>
      <c r="E62" s="280"/>
      <c r="F62" s="280"/>
      <c r="G62" s="280"/>
      <c r="H62" s="280"/>
      <c r="I62" s="248">
        <f>I63</f>
        <v>173</v>
      </c>
    </row>
    <row r="63" spans="1:9" ht="15.75" thickBot="1">
      <c r="A63" s="43" t="s">
        <v>55</v>
      </c>
      <c r="B63" s="11" t="s">
        <v>9</v>
      </c>
      <c r="C63" s="255" t="s">
        <v>12</v>
      </c>
      <c r="D63" s="256" t="s">
        <v>16</v>
      </c>
      <c r="E63" s="257"/>
      <c r="F63" s="257"/>
      <c r="G63" s="257"/>
      <c r="H63" s="257"/>
      <c r="I63" s="249">
        <f>SUM(I64)</f>
        <v>173</v>
      </c>
    </row>
    <row r="64" spans="1:9" ht="27" thickBot="1">
      <c r="A64" s="22" t="s">
        <v>56</v>
      </c>
      <c r="B64" s="11" t="s">
        <v>9</v>
      </c>
      <c r="C64" s="221" t="s">
        <v>12</v>
      </c>
      <c r="D64" s="222" t="s">
        <v>16</v>
      </c>
      <c r="E64" s="222" t="s">
        <v>296</v>
      </c>
      <c r="F64" s="222" t="s">
        <v>303</v>
      </c>
      <c r="G64" s="222" t="s">
        <v>304</v>
      </c>
      <c r="H64" s="222"/>
      <c r="I64" s="250">
        <f>I65+I67</f>
        <v>173</v>
      </c>
    </row>
    <row r="65" spans="1:9" ht="15.75" thickBot="1">
      <c r="A65" s="25" t="s">
        <v>281</v>
      </c>
      <c r="B65" s="11" t="s">
        <v>9</v>
      </c>
      <c r="C65" s="227" t="s">
        <v>12</v>
      </c>
      <c r="D65" s="258" t="s">
        <v>16</v>
      </c>
      <c r="E65" s="288" t="s">
        <v>296</v>
      </c>
      <c r="F65" s="288" t="s">
        <v>303</v>
      </c>
      <c r="G65" s="288" t="s">
        <v>304</v>
      </c>
      <c r="H65" s="258" t="s">
        <v>255</v>
      </c>
      <c r="I65" s="250">
        <f>I66</f>
        <v>173</v>
      </c>
    </row>
    <row r="66" spans="1:9" ht="15.75" thickBot="1">
      <c r="A66" s="25" t="s">
        <v>268</v>
      </c>
      <c r="B66" s="11" t="s">
        <v>9</v>
      </c>
      <c r="C66" s="227" t="s">
        <v>12</v>
      </c>
      <c r="D66" s="258" t="s">
        <v>16</v>
      </c>
      <c r="E66" s="288" t="s">
        <v>296</v>
      </c>
      <c r="F66" s="288" t="s">
        <v>303</v>
      </c>
      <c r="G66" s="288" t="s">
        <v>304</v>
      </c>
      <c r="H66" s="258" t="s">
        <v>267</v>
      </c>
      <c r="I66" s="250">
        <f>'ведомственная прил.5'!I68</f>
        <v>173</v>
      </c>
    </row>
    <row r="67" spans="1:9" ht="15.75" thickBot="1">
      <c r="A67" s="25" t="s">
        <v>289</v>
      </c>
      <c r="B67" s="11" t="s">
        <v>9</v>
      </c>
      <c r="C67" s="227" t="s">
        <v>12</v>
      </c>
      <c r="D67" s="258" t="s">
        <v>16</v>
      </c>
      <c r="E67" s="288" t="s">
        <v>296</v>
      </c>
      <c r="F67" s="288" t="s">
        <v>303</v>
      </c>
      <c r="G67" s="288" t="s">
        <v>304</v>
      </c>
      <c r="H67" s="258" t="s">
        <v>288</v>
      </c>
      <c r="I67" s="250">
        <f>I68</f>
        <v>0</v>
      </c>
    </row>
    <row r="68" spans="1:9" ht="15.75" thickBot="1">
      <c r="A68" s="25" t="s">
        <v>294</v>
      </c>
      <c r="B68" s="11" t="s">
        <v>9</v>
      </c>
      <c r="C68" s="227" t="s">
        <v>12</v>
      </c>
      <c r="D68" s="258" t="s">
        <v>16</v>
      </c>
      <c r="E68" s="288" t="s">
        <v>296</v>
      </c>
      <c r="F68" s="288" t="s">
        <v>303</v>
      </c>
      <c r="G68" s="288" t="s">
        <v>304</v>
      </c>
      <c r="H68" s="258" t="s">
        <v>271</v>
      </c>
      <c r="I68" s="250">
        <f>'ведомственная прил.5'!I70</f>
        <v>0</v>
      </c>
    </row>
    <row r="69" spans="1:9" s="48" customFormat="1" ht="18" customHeight="1" thickBot="1">
      <c r="A69" s="46" t="s">
        <v>57</v>
      </c>
      <c r="B69" s="216" t="s">
        <v>9</v>
      </c>
      <c r="C69" s="259" t="s">
        <v>16</v>
      </c>
      <c r="D69" s="259"/>
      <c r="E69" s="259"/>
      <c r="F69" s="259"/>
      <c r="G69" s="259"/>
      <c r="H69" s="259"/>
      <c r="I69" s="237">
        <f>SUM(I70+I75+I80+I89)</f>
        <v>115</v>
      </c>
    </row>
    <row r="70" spans="1:9" s="37" customFormat="1" ht="1.5" customHeight="1" hidden="1" thickBot="1">
      <c r="A70" s="33" t="s">
        <v>58</v>
      </c>
      <c r="B70" s="11" t="s">
        <v>9</v>
      </c>
      <c r="C70" s="260" t="s">
        <v>16</v>
      </c>
      <c r="D70" s="260" t="s">
        <v>12</v>
      </c>
      <c r="E70" s="260"/>
      <c r="F70" s="260"/>
      <c r="G70" s="260"/>
      <c r="H70" s="260"/>
      <c r="I70" s="243">
        <f>SUM(I71)</f>
        <v>0</v>
      </c>
    </row>
    <row r="71" spans="1:9" ht="17.25" customHeight="1" hidden="1" thickBot="1">
      <c r="A71" s="69" t="s">
        <v>246</v>
      </c>
      <c r="B71" s="11" t="s">
        <v>9</v>
      </c>
      <c r="C71" s="261" t="s">
        <v>16</v>
      </c>
      <c r="D71" s="262" t="s">
        <v>12</v>
      </c>
      <c r="E71" s="262" t="s">
        <v>316</v>
      </c>
      <c r="F71" s="262" t="s">
        <v>299</v>
      </c>
      <c r="G71" s="262" t="s">
        <v>27</v>
      </c>
      <c r="H71" s="262"/>
      <c r="I71" s="285">
        <f>SUM(I72)</f>
        <v>0</v>
      </c>
    </row>
    <row r="72" spans="1:9" ht="29.25" customHeight="1" hidden="1" thickBot="1">
      <c r="A72" s="70" t="s">
        <v>295</v>
      </c>
      <c r="B72" s="11" t="s">
        <v>9</v>
      </c>
      <c r="C72" s="221" t="s">
        <v>16</v>
      </c>
      <c r="D72" s="222" t="s">
        <v>12</v>
      </c>
      <c r="E72" s="222" t="s">
        <v>316</v>
      </c>
      <c r="F72" s="222" t="s">
        <v>299</v>
      </c>
      <c r="G72" s="222" t="s">
        <v>24</v>
      </c>
      <c r="H72" s="222"/>
      <c r="I72" s="242">
        <f>I73</f>
        <v>0</v>
      </c>
    </row>
    <row r="73" spans="1:9" ht="17.25" customHeight="1" hidden="1" thickBot="1">
      <c r="A73" s="25" t="s">
        <v>289</v>
      </c>
      <c r="B73" s="11" t="s">
        <v>9</v>
      </c>
      <c r="C73" s="221" t="s">
        <v>16</v>
      </c>
      <c r="D73" s="222" t="s">
        <v>12</v>
      </c>
      <c r="E73" s="222" t="s">
        <v>316</v>
      </c>
      <c r="F73" s="234" t="s">
        <v>299</v>
      </c>
      <c r="G73" s="234" t="s">
        <v>24</v>
      </c>
      <c r="H73" s="222" t="s">
        <v>288</v>
      </c>
      <c r="I73" s="242">
        <f>I74</f>
        <v>0</v>
      </c>
    </row>
    <row r="74" spans="1:9" s="55" customFormat="1" ht="17.25" customHeight="1" hidden="1" thickBot="1">
      <c r="A74" s="25" t="s">
        <v>294</v>
      </c>
      <c r="B74" s="11" t="s">
        <v>9</v>
      </c>
      <c r="C74" s="221" t="s">
        <v>16</v>
      </c>
      <c r="D74" s="222" t="s">
        <v>12</v>
      </c>
      <c r="E74" s="222" t="s">
        <v>316</v>
      </c>
      <c r="F74" s="234" t="s">
        <v>299</v>
      </c>
      <c r="G74" s="234" t="s">
        <v>24</v>
      </c>
      <c r="H74" s="263">
        <v>244</v>
      </c>
      <c r="I74" s="242">
        <f>'ведомственная прил.5'!I76</f>
        <v>0</v>
      </c>
    </row>
    <row r="75" spans="1:9" s="37" customFormat="1" ht="29.25" customHeight="1" thickBot="1">
      <c r="A75" s="33" t="s">
        <v>262</v>
      </c>
      <c r="B75" s="11" t="s">
        <v>9</v>
      </c>
      <c r="C75" s="260" t="s">
        <v>16</v>
      </c>
      <c r="D75" s="260" t="s">
        <v>60</v>
      </c>
      <c r="E75" s="260"/>
      <c r="F75" s="260"/>
      <c r="G75" s="260"/>
      <c r="H75" s="260"/>
      <c r="I75" s="243">
        <f>SUM(I76)</f>
        <v>60</v>
      </c>
    </row>
    <row r="76" spans="1:9" ht="27" customHeight="1" thickBot="1">
      <c r="A76" s="69" t="s">
        <v>265</v>
      </c>
      <c r="B76" s="11" t="s">
        <v>9</v>
      </c>
      <c r="C76" s="261" t="s">
        <v>16</v>
      </c>
      <c r="D76" s="262" t="s">
        <v>60</v>
      </c>
      <c r="E76" s="262" t="s">
        <v>243</v>
      </c>
      <c r="F76" s="262" t="s">
        <v>299</v>
      </c>
      <c r="G76" s="262" t="s">
        <v>27</v>
      </c>
      <c r="H76" s="262"/>
      <c r="I76" s="285">
        <f>SUM(I77)</f>
        <v>60</v>
      </c>
    </row>
    <row r="77" spans="1:9" ht="26.25" customHeight="1" thickBot="1">
      <c r="A77" s="70" t="s">
        <v>264</v>
      </c>
      <c r="B77" s="11" t="s">
        <v>9</v>
      </c>
      <c r="C77" s="221" t="s">
        <v>16</v>
      </c>
      <c r="D77" s="222" t="s">
        <v>60</v>
      </c>
      <c r="E77" s="222" t="s">
        <v>243</v>
      </c>
      <c r="F77" s="222" t="s">
        <v>305</v>
      </c>
      <c r="G77" s="222" t="s">
        <v>263</v>
      </c>
      <c r="H77" s="222"/>
      <c r="I77" s="242">
        <f>I78</f>
        <v>60</v>
      </c>
    </row>
    <row r="78" spans="1:9" ht="16.5" customHeight="1" thickBot="1">
      <c r="A78" s="25" t="s">
        <v>289</v>
      </c>
      <c r="B78" s="11" t="s">
        <v>9</v>
      </c>
      <c r="C78" s="221" t="s">
        <v>16</v>
      </c>
      <c r="D78" s="222" t="s">
        <v>60</v>
      </c>
      <c r="E78" s="222" t="s">
        <v>243</v>
      </c>
      <c r="F78" s="234" t="s">
        <v>305</v>
      </c>
      <c r="G78" s="234" t="s">
        <v>263</v>
      </c>
      <c r="H78" s="222" t="s">
        <v>288</v>
      </c>
      <c r="I78" s="242">
        <f>I79</f>
        <v>60</v>
      </c>
    </row>
    <row r="79" spans="1:9" s="55" customFormat="1" ht="18.75" customHeight="1" thickBot="1">
      <c r="A79" s="25" t="s">
        <v>294</v>
      </c>
      <c r="B79" s="11" t="s">
        <v>9</v>
      </c>
      <c r="C79" s="221" t="s">
        <v>16</v>
      </c>
      <c r="D79" s="222" t="s">
        <v>60</v>
      </c>
      <c r="E79" s="222" t="s">
        <v>243</v>
      </c>
      <c r="F79" s="234" t="s">
        <v>305</v>
      </c>
      <c r="G79" s="234" t="s">
        <v>263</v>
      </c>
      <c r="H79" s="234" t="s">
        <v>271</v>
      </c>
      <c r="I79" s="242">
        <f>'ведомственная прил.5'!I81</f>
        <v>60</v>
      </c>
    </row>
    <row r="80" spans="1:9" s="37" customFormat="1" ht="28.5" customHeight="1" thickBot="1">
      <c r="A80" s="33" t="s">
        <v>250</v>
      </c>
      <c r="B80" s="11" t="s">
        <v>9</v>
      </c>
      <c r="C80" s="260" t="s">
        <v>16</v>
      </c>
      <c r="D80" s="260" t="s">
        <v>249</v>
      </c>
      <c r="E80" s="260"/>
      <c r="F80" s="260"/>
      <c r="G80" s="260"/>
      <c r="H80" s="260"/>
      <c r="I80" s="243">
        <f>I81+I85+I90</f>
        <v>55</v>
      </c>
    </row>
    <row r="81" spans="1:9" ht="17.25" customHeight="1" thickBot="1">
      <c r="A81" s="69" t="s">
        <v>246</v>
      </c>
      <c r="B81" s="11" t="s">
        <v>9</v>
      </c>
      <c r="C81" s="261" t="s">
        <v>16</v>
      </c>
      <c r="D81" s="262" t="s">
        <v>249</v>
      </c>
      <c r="E81" s="262" t="s">
        <v>316</v>
      </c>
      <c r="F81" s="262" t="s">
        <v>299</v>
      </c>
      <c r="G81" s="262" t="s">
        <v>27</v>
      </c>
      <c r="H81" s="262"/>
      <c r="I81" s="285">
        <f>SUM(I82)</f>
        <v>25</v>
      </c>
    </row>
    <row r="82" spans="1:9" ht="29.25" customHeight="1" thickBot="1">
      <c r="A82" s="70" t="s">
        <v>295</v>
      </c>
      <c r="B82" s="11" t="s">
        <v>9</v>
      </c>
      <c r="C82" s="221" t="s">
        <v>16</v>
      </c>
      <c r="D82" s="222" t="s">
        <v>249</v>
      </c>
      <c r="E82" s="222" t="s">
        <v>316</v>
      </c>
      <c r="F82" s="222" t="s">
        <v>299</v>
      </c>
      <c r="G82" s="222" t="s">
        <v>24</v>
      </c>
      <c r="H82" s="222"/>
      <c r="I82" s="242">
        <f>I83</f>
        <v>25</v>
      </c>
    </row>
    <row r="83" spans="1:9" ht="17.25" customHeight="1" thickBot="1">
      <c r="A83" s="25" t="s">
        <v>289</v>
      </c>
      <c r="B83" s="11" t="s">
        <v>9</v>
      </c>
      <c r="C83" s="221" t="s">
        <v>16</v>
      </c>
      <c r="D83" s="222" t="s">
        <v>249</v>
      </c>
      <c r="E83" s="222" t="s">
        <v>316</v>
      </c>
      <c r="F83" s="234" t="s">
        <v>299</v>
      </c>
      <c r="G83" s="234" t="s">
        <v>24</v>
      </c>
      <c r="H83" s="222" t="s">
        <v>288</v>
      </c>
      <c r="I83" s="242">
        <f>I84</f>
        <v>25</v>
      </c>
    </row>
    <row r="84" spans="1:9" s="55" customFormat="1" ht="17.25" customHeight="1" thickBot="1">
      <c r="A84" s="25" t="s">
        <v>294</v>
      </c>
      <c r="B84" s="11" t="s">
        <v>9</v>
      </c>
      <c r="C84" s="221" t="s">
        <v>16</v>
      </c>
      <c r="D84" s="222" t="s">
        <v>249</v>
      </c>
      <c r="E84" s="222" t="s">
        <v>316</v>
      </c>
      <c r="F84" s="234" t="s">
        <v>299</v>
      </c>
      <c r="G84" s="234" t="s">
        <v>24</v>
      </c>
      <c r="H84" s="263">
        <v>244</v>
      </c>
      <c r="I84" s="242">
        <f>'ведомственная прил.5'!I86</f>
        <v>25</v>
      </c>
    </row>
    <row r="85" spans="1:9" ht="17.25" customHeight="1" thickBot="1">
      <c r="A85" s="69" t="s">
        <v>246</v>
      </c>
      <c r="B85" s="11" t="s">
        <v>9</v>
      </c>
      <c r="C85" s="261" t="s">
        <v>16</v>
      </c>
      <c r="D85" s="262" t="s">
        <v>249</v>
      </c>
      <c r="E85" s="262" t="s">
        <v>317</v>
      </c>
      <c r="F85" s="262" t="s">
        <v>299</v>
      </c>
      <c r="G85" s="262" t="s">
        <v>27</v>
      </c>
      <c r="H85" s="262"/>
      <c r="I85" s="285">
        <f>SUM(I86)</f>
        <v>20</v>
      </c>
    </row>
    <row r="86" spans="1:9" ht="26.25" customHeight="1" thickBot="1">
      <c r="A86" s="70" t="s">
        <v>286</v>
      </c>
      <c r="B86" s="11" t="s">
        <v>9</v>
      </c>
      <c r="C86" s="221" t="s">
        <v>16</v>
      </c>
      <c r="D86" s="222" t="s">
        <v>249</v>
      </c>
      <c r="E86" s="222" t="s">
        <v>317</v>
      </c>
      <c r="F86" s="222" t="s">
        <v>299</v>
      </c>
      <c r="G86" s="222" t="s">
        <v>318</v>
      </c>
      <c r="H86" s="222"/>
      <c r="I86" s="242">
        <f>I87</f>
        <v>20</v>
      </c>
    </row>
    <row r="87" spans="1:9" ht="18" customHeight="1" thickBot="1">
      <c r="A87" s="25" t="s">
        <v>289</v>
      </c>
      <c r="B87" s="11" t="s">
        <v>9</v>
      </c>
      <c r="C87" s="221" t="s">
        <v>16</v>
      </c>
      <c r="D87" s="222" t="s">
        <v>249</v>
      </c>
      <c r="E87" s="222" t="s">
        <v>317</v>
      </c>
      <c r="F87" s="234" t="s">
        <v>299</v>
      </c>
      <c r="G87" s="234" t="s">
        <v>318</v>
      </c>
      <c r="H87" s="222" t="s">
        <v>288</v>
      </c>
      <c r="I87" s="242">
        <f>I88</f>
        <v>20</v>
      </c>
    </row>
    <row r="88" spans="1:9" s="55" customFormat="1" ht="16.5" customHeight="1" thickBot="1">
      <c r="A88" s="25" t="s">
        <v>294</v>
      </c>
      <c r="B88" s="11" t="s">
        <v>9</v>
      </c>
      <c r="C88" s="221" t="s">
        <v>16</v>
      </c>
      <c r="D88" s="222" t="s">
        <v>249</v>
      </c>
      <c r="E88" s="222" t="s">
        <v>317</v>
      </c>
      <c r="F88" s="234" t="s">
        <v>299</v>
      </c>
      <c r="G88" s="234" t="s">
        <v>318</v>
      </c>
      <c r="H88" s="263">
        <v>244</v>
      </c>
      <c r="I88" s="242">
        <f>'ведомственная прил.5'!I90</f>
        <v>20</v>
      </c>
    </row>
    <row r="89" spans="1:9" s="37" customFormat="1" ht="29.25" customHeight="1" hidden="1" thickBot="1">
      <c r="A89" s="33" t="s">
        <v>250</v>
      </c>
      <c r="B89" s="11" t="s">
        <v>9</v>
      </c>
      <c r="C89" s="260" t="s">
        <v>16</v>
      </c>
      <c r="D89" s="260" t="s">
        <v>249</v>
      </c>
      <c r="E89" s="260"/>
      <c r="F89" s="260"/>
      <c r="G89" s="260"/>
      <c r="H89" s="260"/>
      <c r="I89" s="243"/>
    </row>
    <row r="90" spans="1:9" ht="17.25" customHeight="1" thickBot="1">
      <c r="A90" s="69" t="s">
        <v>246</v>
      </c>
      <c r="B90" s="11" t="s">
        <v>9</v>
      </c>
      <c r="C90" s="261" t="s">
        <v>16</v>
      </c>
      <c r="D90" s="262" t="s">
        <v>249</v>
      </c>
      <c r="E90" s="262" t="s">
        <v>319</v>
      </c>
      <c r="F90" s="262" t="s">
        <v>299</v>
      </c>
      <c r="G90" s="262" t="s">
        <v>27</v>
      </c>
      <c r="H90" s="262"/>
      <c r="I90" s="285">
        <f>SUM(I91)</f>
        <v>10</v>
      </c>
    </row>
    <row r="91" spans="1:9" ht="26.25" customHeight="1" thickBot="1">
      <c r="A91" s="70" t="s">
        <v>285</v>
      </c>
      <c r="B91" s="11" t="s">
        <v>9</v>
      </c>
      <c r="C91" s="221" t="s">
        <v>16</v>
      </c>
      <c r="D91" s="222" t="s">
        <v>249</v>
      </c>
      <c r="E91" s="222" t="s">
        <v>319</v>
      </c>
      <c r="F91" s="222" t="s">
        <v>299</v>
      </c>
      <c r="G91" s="222" t="s">
        <v>215</v>
      </c>
      <c r="H91" s="222"/>
      <c r="I91" s="242">
        <f>I92</f>
        <v>10</v>
      </c>
    </row>
    <row r="92" spans="1:9" ht="16.5" customHeight="1" thickBot="1">
      <c r="A92" s="25" t="s">
        <v>289</v>
      </c>
      <c r="B92" s="11" t="s">
        <v>9</v>
      </c>
      <c r="C92" s="221" t="s">
        <v>16</v>
      </c>
      <c r="D92" s="222" t="s">
        <v>249</v>
      </c>
      <c r="E92" s="222" t="s">
        <v>319</v>
      </c>
      <c r="F92" s="234" t="s">
        <v>299</v>
      </c>
      <c r="G92" s="234" t="s">
        <v>215</v>
      </c>
      <c r="H92" s="222" t="s">
        <v>288</v>
      </c>
      <c r="I92" s="242">
        <f>I93</f>
        <v>10</v>
      </c>
    </row>
    <row r="93" spans="1:9" s="55" customFormat="1" ht="18.75" customHeight="1" thickBot="1">
      <c r="A93" s="25" t="s">
        <v>294</v>
      </c>
      <c r="B93" s="11" t="s">
        <v>9</v>
      </c>
      <c r="C93" s="221" t="s">
        <v>16</v>
      </c>
      <c r="D93" s="222" t="s">
        <v>249</v>
      </c>
      <c r="E93" s="222" t="s">
        <v>319</v>
      </c>
      <c r="F93" s="234" t="s">
        <v>299</v>
      </c>
      <c r="G93" s="234" t="s">
        <v>215</v>
      </c>
      <c r="H93" s="263">
        <v>244</v>
      </c>
      <c r="I93" s="242">
        <f>'ведомственная прил.5'!I95</f>
        <v>10</v>
      </c>
    </row>
    <row r="94" spans="1:9" s="48" customFormat="1" ht="3.75" customHeight="1" hidden="1" thickBot="1">
      <c r="A94" s="278" t="s">
        <v>62</v>
      </c>
      <c r="B94" s="259" t="s">
        <v>9</v>
      </c>
      <c r="C94" s="259" t="s">
        <v>20</v>
      </c>
      <c r="D94" s="259"/>
      <c r="E94" s="259"/>
      <c r="F94" s="259"/>
      <c r="G94" s="259"/>
      <c r="H94" s="259"/>
      <c r="I94" s="237">
        <f>SUM(I103+I98+I106+I115+I95)</f>
        <v>0</v>
      </c>
    </row>
    <row r="95" spans="1:10" s="37" customFormat="1" ht="0.75" customHeight="1" hidden="1" thickBot="1">
      <c r="A95" s="33" t="s">
        <v>63</v>
      </c>
      <c r="B95" s="11" t="s">
        <v>9</v>
      </c>
      <c r="C95" s="63" t="s">
        <v>20</v>
      </c>
      <c r="D95" s="63" t="s">
        <v>12</v>
      </c>
      <c r="E95" s="63"/>
      <c r="F95" s="63"/>
      <c r="G95" s="63"/>
      <c r="H95" s="63"/>
      <c r="I95" s="199">
        <f>SUM(I96)</f>
        <v>0</v>
      </c>
      <c r="J95" s="64">
        <v>0</v>
      </c>
    </row>
    <row r="96" spans="1:9" ht="35.25" customHeight="1" hidden="1" thickBot="1">
      <c r="A96" s="18" t="s">
        <v>64</v>
      </c>
      <c r="B96" s="11" t="s">
        <v>9</v>
      </c>
      <c r="C96" s="65" t="s">
        <v>20</v>
      </c>
      <c r="D96" s="65" t="s">
        <v>12</v>
      </c>
      <c r="E96" s="20" t="s">
        <v>65</v>
      </c>
      <c r="F96" s="66" t="s">
        <v>41</v>
      </c>
      <c r="G96" s="66" t="s">
        <v>14</v>
      </c>
      <c r="H96" s="65"/>
      <c r="I96" s="196">
        <f>SUM(I97)</f>
        <v>0</v>
      </c>
    </row>
    <row r="97" spans="1:9" ht="19.5" customHeight="1" hidden="1" thickBot="1">
      <c r="A97" s="51" t="s">
        <v>66</v>
      </c>
      <c r="B97" s="11" t="s">
        <v>9</v>
      </c>
      <c r="C97" s="67" t="s">
        <v>20</v>
      </c>
      <c r="D97" s="67" t="s">
        <v>12</v>
      </c>
      <c r="E97" s="52" t="s">
        <v>65</v>
      </c>
      <c r="F97" s="53" t="s">
        <v>14</v>
      </c>
      <c r="G97" s="52" t="s">
        <v>14</v>
      </c>
      <c r="H97" s="67" t="s">
        <v>67</v>
      </c>
      <c r="I97" s="211"/>
    </row>
    <row r="98" spans="1:10" s="37" customFormat="1" ht="18.75" customHeight="1" hidden="1" thickBot="1">
      <c r="A98" s="33" t="s">
        <v>68</v>
      </c>
      <c r="B98" s="11" t="s">
        <v>9</v>
      </c>
      <c r="C98" s="63" t="s">
        <v>20</v>
      </c>
      <c r="D98" s="63" t="s">
        <v>69</v>
      </c>
      <c r="E98" s="63"/>
      <c r="F98" s="63"/>
      <c r="G98" s="63"/>
      <c r="H98" s="63"/>
      <c r="I98" s="199">
        <f>SUM(I101+I99)</f>
        <v>0</v>
      </c>
      <c r="J98" s="64">
        <v>0</v>
      </c>
    </row>
    <row r="99" spans="1:9" ht="6" customHeight="1" hidden="1" thickBot="1">
      <c r="A99" s="18" t="s">
        <v>70</v>
      </c>
      <c r="B99" s="11" t="s">
        <v>9</v>
      </c>
      <c r="C99" s="65" t="s">
        <v>20</v>
      </c>
      <c r="D99" s="65" t="s">
        <v>69</v>
      </c>
      <c r="E99" s="20" t="s">
        <v>71</v>
      </c>
      <c r="F99" s="66" t="s">
        <v>41</v>
      </c>
      <c r="G99" s="66" t="s">
        <v>14</v>
      </c>
      <c r="H99" s="65"/>
      <c r="I99" s="196">
        <f>SUM(I100)</f>
        <v>0</v>
      </c>
    </row>
    <row r="100" spans="1:9" ht="21" customHeight="1" hidden="1" thickBot="1">
      <c r="A100" s="51" t="s">
        <v>72</v>
      </c>
      <c r="B100" s="11" t="s">
        <v>9</v>
      </c>
      <c r="C100" s="67" t="s">
        <v>20</v>
      </c>
      <c r="D100" s="67" t="s">
        <v>69</v>
      </c>
      <c r="E100" s="52" t="s">
        <v>71</v>
      </c>
      <c r="F100" s="53" t="s">
        <v>14</v>
      </c>
      <c r="G100" s="52" t="s">
        <v>14</v>
      </c>
      <c r="H100" s="67" t="s">
        <v>73</v>
      </c>
      <c r="I100" s="211"/>
    </row>
    <row r="101" spans="1:9" ht="27.75" customHeight="1" hidden="1" thickBot="1">
      <c r="A101" s="18" t="s">
        <v>74</v>
      </c>
      <c r="B101" s="11" t="s">
        <v>9</v>
      </c>
      <c r="C101" s="65" t="s">
        <v>20</v>
      </c>
      <c r="D101" s="65" t="s">
        <v>26</v>
      </c>
      <c r="E101" s="20" t="s">
        <v>61</v>
      </c>
      <c r="F101" s="66" t="s">
        <v>41</v>
      </c>
      <c r="G101" s="66" t="s">
        <v>14</v>
      </c>
      <c r="H101" s="65"/>
      <c r="I101" s="196">
        <f>SUM(I102)</f>
        <v>0</v>
      </c>
    </row>
    <row r="102" spans="1:9" ht="27" customHeight="1" hidden="1" thickBot="1">
      <c r="A102" s="51" t="s">
        <v>75</v>
      </c>
      <c r="B102" s="11" t="s">
        <v>9</v>
      </c>
      <c r="C102" s="67" t="s">
        <v>20</v>
      </c>
      <c r="D102" s="67" t="s">
        <v>26</v>
      </c>
      <c r="E102" s="52" t="s">
        <v>61</v>
      </c>
      <c r="F102" s="53" t="s">
        <v>14</v>
      </c>
      <c r="G102" s="52" t="s">
        <v>14</v>
      </c>
      <c r="H102" s="67" t="s">
        <v>76</v>
      </c>
      <c r="I102" s="211"/>
    </row>
    <row r="103" spans="1:10" s="37" customFormat="1" ht="20.25" customHeight="1" hidden="1" thickBot="1">
      <c r="A103" s="13" t="s">
        <v>77</v>
      </c>
      <c r="B103" s="11" t="s">
        <v>9</v>
      </c>
      <c r="C103" s="14" t="s">
        <v>20</v>
      </c>
      <c r="D103" s="15" t="s">
        <v>78</v>
      </c>
      <c r="E103" s="15"/>
      <c r="F103" s="15"/>
      <c r="G103" s="15"/>
      <c r="H103" s="15"/>
      <c r="I103" s="201">
        <f>SUM(I104)</f>
        <v>0</v>
      </c>
      <c r="J103" s="64"/>
    </row>
    <row r="104" spans="1:10" ht="13.5" customHeight="1" hidden="1" thickBot="1">
      <c r="A104" s="18" t="s">
        <v>79</v>
      </c>
      <c r="B104" s="11" t="s">
        <v>9</v>
      </c>
      <c r="C104" s="19" t="s">
        <v>20</v>
      </c>
      <c r="D104" s="20" t="s">
        <v>78</v>
      </c>
      <c r="E104" s="20" t="s">
        <v>80</v>
      </c>
      <c r="F104" s="66" t="s">
        <v>14</v>
      </c>
      <c r="G104" s="66" t="s">
        <v>14</v>
      </c>
      <c r="H104" s="20"/>
      <c r="I104" s="196">
        <f>SUM(I105)</f>
        <v>0</v>
      </c>
      <c r="J104" s="68"/>
    </row>
    <row r="105" spans="1:10" ht="15" customHeight="1" hidden="1" thickBot="1">
      <c r="A105" s="22" t="s">
        <v>81</v>
      </c>
      <c r="B105" s="11" t="s">
        <v>9</v>
      </c>
      <c r="C105" s="23" t="s">
        <v>20</v>
      </c>
      <c r="D105" s="24" t="s">
        <v>78</v>
      </c>
      <c r="E105" s="24" t="s">
        <v>80</v>
      </c>
      <c r="F105" s="38" t="s">
        <v>14</v>
      </c>
      <c r="G105" s="38" t="s">
        <v>14</v>
      </c>
      <c r="H105" s="24" t="s">
        <v>82</v>
      </c>
      <c r="I105" s="198"/>
      <c r="J105" s="68"/>
    </row>
    <row r="106" spans="1:9" s="37" customFormat="1" ht="17.25" customHeight="1" hidden="1" thickBot="1">
      <c r="A106" s="33" t="s">
        <v>83</v>
      </c>
      <c r="B106" s="11" t="s">
        <v>9</v>
      </c>
      <c r="C106" s="34" t="s">
        <v>20</v>
      </c>
      <c r="D106" s="35" t="s">
        <v>60</v>
      </c>
      <c r="E106" s="35"/>
      <c r="F106" s="35"/>
      <c r="G106" s="35"/>
      <c r="H106" s="35"/>
      <c r="I106" s="199">
        <f>SUM(I107)</f>
        <v>0</v>
      </c>
    </row>
    <row r="107" spans="1:9" ht="18" customHeight="1" hidden="1" thickBot="1">
      <c r="A107" s="18" t="s">
        <v>84</v>
      </c>
      <c r="B107" s="11" t="s">
        <v>9</v>
      </c>
      <c r="C107" s="19" t="s">
        <v>20</v>
      </c>
      <c r="D107" s="20" t="s">
        <v>60</v>
      </c>
      <c r="E107" s="20">
        <v>330</v>
      </c>
      <c r="F107" s="20" t="s">
        <v>14</v>
      </c>
      <c r="G107" s="20" t="s">
        <v>14</v>
      </c>
      <c r="H107" s="20"/>
      <c r="I107" s="196">
        <f>SUM(I108)</f>
        <v>0</v>
      </c>
    </row>
    <row r="108" spans="1:9" ht="17.25" customHeight="1" hidden="1" thickBot="1">
      <c r="A108" s="22" t="s">
        <v>85</v>
      </c>
      <c r="B108" s="11" t="s">
        <v>9</v>
      </c>
      <c r="C108" s="23" t="s">
        <v>20</v>
      </c>
      <c r="D108" s="24" t="s">
        <v>60</v>
      </c>
      <c r="E108" s="24">
        <v>330</v>
      </c>
      <c r="F108" s="24" t="s">
        <v>14</v>
      </c>
      <c r="G108" s="24" t="s">
        <v>14</v>
      </c>
      <c r="H108" s="24" t="s">
        <v>86</v>
      </c>
      <c r="I108" s="198"/>
    </row>
    <row r="109" spans="1:9" ht="18" customHeight="1" thickBot="1">
      <c r="A109" s="277" t="s">
        <v>62</v>
      </c>
      <c r="B109" s="259" t="s">
        <v>9</v>
      </c>
      <c r="C109" s="254" t="s">
        <v>20</v>
      </c>
      <c r="D109" s="280"/>
      <c r="E109" s="280"/>
      <c r="F109" s="280"/>
      <c r="G109" s="280"/>
      <c r="H109" s="280"/>
      <c r="I109" s="248">
        <f>I110+I115</f>
        <v>1800</v>
      </c>
    </row>
    <row r="110" spans="1:9" s="37" customFormat="1" ht="16.5" customHeight="1" thickBot="1">
      <c r="A110" s="33" t="s">
        <v>322</v>
      </c>
      <c r="B110" s="11" t="s">
        <v>9</v>
      </c>
      <c r="C110" s="260" t="s">
        <v>20</v>
      </c>
      <c r="D110" s="260" t="s">
        <v>60</v>
      </c>
      <c r="E110" s="260"/>
      <c r="F110" s="260"/>
      <c r="G110" s="260"/>
      <c r="H110" s="260"/>
      <c r="I110" s="243">
        <f>I111</f>
        <v>1800</v>
      </c>
    </row>
    <row r="111" spans="1:9" ht="19.5" customHeight="1" thickBot="1">
      <c r="A111" s="69" t="s">
        <v>323</v>
      </c>
      <c r="B111" s="11" t="s">
        <v>9</v>
      </c>
      <c r="C111" s="261" t="s">
        <v>20</v>
      </c>
      <c r="D111" s="262" t="s">
        <v>60</v>
      </c>
      <c r="E111" s="262" t="s">
        <v>91</v>
      </c>
      <c r="F111" s="262" t="s">
        <v>299</v>
      </c>
      <c r="G111" s="262" t="s">
        <v>27</v>
      </c>
      <c r="H111" s="262"/>
      <c r="I111" s="285">
        <f>I112</f>
        <v>1800</v>
      </c>
    </row>
    <row r="112" spans="1:9" ht="19.5" customHeight="1" thickBot="1">
      <c r="A112" s="70" t="s">
        <v>324</v>
      </c>
      <c r="B112" s="11" t="s">
        <v>9</v>
      </c>
      <c r="C112" s="221" t="s">
        <v>20</v>
      </c>
      <c r="D112" s="222" t="s">
        <v>60</v>
      </c>
      <c r="E112" s="222" t="s">
        <v>91</v>
      </c>
      <c r="F112" s="222" t="s">
        <v>305</v>
      </c>
      <c r="G112" s="222" t="s">
        <v>308</v>
      </c>
      <c r="H112" s="222"/>
      <c r="I112" s="242">
        <f>I113</f>
        <v>1800</v>
      </c>
    </row>
    <row r="113" spans="1:9" ht="18" customHeight="1" thickBot="1">
      <c r="A113" s="25" t="s">
        <v>289</v>
      </c>
      <c r="B113" s="11" t="s">
        <v>9</v>
      </c>
      <c r="C113" s="221" t="s">
        <v>20</v>
      </c>
      <c r="D113" s="222" t="s">
        <v>60</v>
      </c>
      <c r="E113" s="222" t="s">
        <v>91</v>
      </c>
      <c r="F113" s="234" t="s">
        <v>305</v>
      </c>
      <c r="G113" s="234" t="s">
        <v>308</v>
      </c>
      <c r="H113" s="263">
        <v>240</v>
      </c>
      <c r="I113" s="242">
        <f>I114</f>
        <v>1800</v>
      </c>
    </row>
    <row r="114" spans="1:9" ht="19.5" customHeight="1" thickBot="1">
      <c r="A114" s="25" t="s">
        <v>294</v>
      </c>
      <c r="B114" s="11" t="s">
        <v>9</v>
      </c>
      <c r="C114" s="221" t="s">
        <v>20</v>
      </c>
      <c r="D114" s="222" t="s">
        <v>60</v>
      </c>
      <c r="E114" s="222" t="s">
        <v>91</v>
      </c>
      <c r="F114" s="234" t="s">
        <v>305</v>
      </c>
      <c r="G114" s="234" t="s">
        <v>308</v>
      </c>
      <c r="H114" s="263">
        <v>244</v>
      </c>
      <c r="I114" s="242">
        <f>'ведомственная прил.5'!I116</f>
        <v>1800</v>
      </c>
    </row>
    <row r="115" spans="1:9" s="37" customFormat="1" ht="0.75" customHeight="1" hidden="1" thickBot="1">
      <c r="A115" s="33" t="s">
        <v>87</v>
      </c>
      <c r="B115" s="11" t="s">
        <v>9</v>
      </c>
      <c r="C115" s="260" t="s">
        <v>20</v>
      </c>
      <c r="D115" s="260" t="s">
        <v>46</v>
      </c>
      <c r="E115" s="260"/>
      <c r="F115" s="260"/>
      <c r="G115" s="260"/>
      <c r="H115" s="260"/>
      <c r="I115" s="243">
        <f>I116</f>
        <v>0</v>
      </c>
    </row>
    <row r="116" spans="1:9" ht="24" customHeight="1" hidden="1" thickBot="1">
      <c r="A116" s="69" t="s">
        <v>261</v>
      </c>
      <c r="B116" s="11" t="s">
        <v>9</v>
      </c>
      <c r="C116" s="261" t="s">
        <v>20</v>
      </c>
      <c r="D116" s="262" t="s">
        <v>46</v>
      </c>
      <c r="E116" s="262" t="s">
        <v>258</v>
      </c>
      <c r="F116" s="262" t="s">
        <v>14</v>
      </c>
      <c r="G116" s="262" t="s">
        <v>14</v>
      </c>
      <c r="H116" s="262"/>
      <c r="I116" s="285">
        <f>I117</f>
        <v>0</v>
      </c>
    </row>
    <row r="117" spans="1:9" ht="23.25" customHeight="1" hidden="1" thickBot="1">
      <c r="A117" s="70" t="s">
        <v>81</v>
      </c>
      <c r="B117" s="11" t="s">
        <v>9</v>
      </c>
      <c r="C117" s="221" t="s">
        <v>20</v>
      </c>
      <c r="D117" s="222" t="s">
        <v>46</v>
      </c>
      <c r="E117" s="222" t="s">
        <v>258</v>
      </c>
      <c r="F117" s="222" t="s">
        <v>16</v>
      </c>
      <c r="G117" s="222" t="s">
        <v>14</v>
      </c>
      <c r="H117" s="222"/>
      <c r="I117" s="242">
        <f>I118</f>
        <v>0</v>
      </c>
    </row>
    <row r="118" spans="1:9" ht="17.25" customHeight="1" hidden="1" thickBot="1">
      <c r="A118" s="71" t="s">
        <v>17</v>
      </c>
      <c r="B118" s="11" t="s">
        <v>9</v>
      </c>
      <c r="C118" s="221" t="s">
        <v>20</v>
      </c>
      <c r="D118" s="222" t="s">
        <v>46</v>
      </c>
      <c r="E118" s="222" t="s">
        <v>258</v>
      </c>
      <c r="F118" s="234" t="s">
        <v>16</v>
      </c>
      <c r="G118" s="234" t="s">
        <v>41</v>
      </c>
      <c r="H118" s="263">
        <v>240</v>
      </c>
      <c r="I118" s="242">
        <f>I119</f>
        <v>0</v>
      </c>
    </row>
    <row r="119" spans="1:9" ht="17.25" customHeight="1" hidden="1" thickBot="1">
      <c r="A119" s="71" t="s">
        <v>17</v>
      </c>
      <c r="B119" s="11" t="s">
        <v>9</v>
      </c>
      <c r="C119" s="221" t="s">
        <v>20</v>
      </c>
      <c r="D119" s="222" t="s">
        <v>46</v>
      </c>
      <c r="E119" s="222" t="s">
        <v>258</v>
      </c>
      <c r="F119" s="234" t="s">
        <v>16</v>
      </c>
      <c r="G119" s="234" t="s">
        <v>41</v>
      </c>
      <c r="H119" s="263">
        <v>244</v>
      </c>
      <c r="I119" s="242"/>
    </row>
    <row r="120" spans="1:9" s="48" customFormat="1" ht="17.25" customHeight="1" thickBot="1">
      <c r="A120" s="278" t="s">
        <v>88</v>
      </c>
      <c r="B120" s="259" t="s">
        <v>9</v>
      </c>
      <c r="C120" s="264" t="s">
        <v>26</v>
      </c>
      <c r="D120" s="264"/>
      <c r="E120" s="264"/>
      <c r="F120" s="264"/>
      <c r="G120" s="264"/>
      <c r="H120" s="264"/>
      <c r="I120" s="237">
        <f>I121+I135+I142</f>
        <v>5560</v>
      </c>
    </row>
    <row r="121" spans="1:9" s="75" customFormat="1" ht="16.5" customHeight="1" thickBot="1">
      <c r="A121" s="13" t="s">
        <v>89</v>
      </c>
      <c r="B121" s="11" t="s">
        <v>9</v>
      </c>
      <c r="C121" s="265" t="s">
        <v>26</v>
      </c>
      <c r="D121" s="265" t="s">
        <v>10</v>
      </c>
      <c r="E121" s="266"/>
      <c r="F121" s="266"/>
      <c r="G121" s="266"/>
      <c r="H121" s="266"/>
      <c r="I121" s="247">
        <f>SUM(I129+I123)</f>
        <v>2340</v>
      </c>
    </row>
    <row r="122" spans="1:9" s="77" customFormat="1" ht="15.75" hidden="1" thickBot="1">
      <c r="A122" s="76" t="s">
        <v>90</v>
      </c>
      <c r="B122" s="11" t="s">
        <v>9</v>
      </c>
      <c r="C122" s="267" t="s">
        <v>26</v>
      </c>
      <c r="D122" s="267" t="s">
        <v>10</v>
      </c>
      <c r="E122" s="220" t="s">
        <v>91</v>
      </c>
      <c r="F122" s="220" t="s">
        <v>78</v>
      </c>
      <c r="G122" s="220" t="s">
        <v>14</v>
      </c>
      <c r="H122" s="267"/>
      <c r="I122" s="240">
        <f>SUM(I123)</f>
        <v>1140</v>
      </c>
    </row>
    <row r="123" spans="1:9" s="77" customFormat="1" ht="17.25" customHeight="1" thickBot="1">
      <c r="A123" s="76" t="s">
        <v>252</v>
      </c>
      <c r="B123" s="11" t="s">
        <v>9</v>
      </c>
      <c r="C123" s="267" t="s">
        <v>26</v>
      </c>
      <c r="D123" s="267" t="s">
        <v>10</v>
      </c>
      <c r="E123" s="220" t="s">
        <v>306</v>
      </c>
      <c r="F123" s="220" t="s">
        <v>299</v>
      </c>
      <c r="G123" s="220" t="s">
        <v>27</v>
      </c>
      <c r="H123" s="267"/>
      <c r="I123" s="240">
        <f>I124</f>
        <v>1140</v>
      </c>
    </row>
    <row r="124" spans="1:9" s="77" customFormat="1" ht="17.25" customHeight="1" thickBot="1">
      <c r="A124" s="78" t="s">
        <v>253</v>
      </c>
      <c r="B124" s="11" t="s">
        <v>9</v>
      </c>
      <c r="C124" s="222" t="s">
        <v>26</v>
      </c>
      <c r="D124" s="222" t="s">
        <v>10</v>
      </c>
      <c r="E124" s="222" t="s">
        <v>306</v>
      </c>
      <c r="F124" s="234" t="s">
        <v>305</v>
      </c>
      <c r="G124" s="234" t="s">
        <v>254</v>
      </c>
      <c r="H124" s="268"/>
      <c r="I124" s="241">
        <f>I125+I127</f>
        <v>1140</v>
      </c>
    </row>
    <row r="125" spans="1:9" s="77" customFormat="1" ht="17.25" customHeight="1" thickBot="1">
      <c r="A125" s="25" t="s">
        <v>289</v>
      </c>
      <c r="B125" s="11" t="s">
        <v>9</v>
      </c>
      <c r="C125" s="258" t="s">
        <v>26</v>
      </c>
      <c r="D125" s="258" t="s">
        <v>10</v>
      </c>
      <c r="E125" s="258" t="s">
        <v>306</v>
      </c>
      <c r="F125" s="269" t="s">
        <v>305</v>
      </c>
      <c r="G125" s="269" t="s">
        <v>254</v>
      </c>
      <c r="H125" s="268" t="s">
        <v>288</v>
      </c>
      <c r="I125" s="241">
        <f>I126</f>
        <v>1100</v>
      </c>
    </row>
    <row r="126" spans="1:9" s="77" customFormat="1" ht="17.25" customHeight="1" thickBot="1">
      <c r="A126" s="25" t="s">
        <v>294</v>
      </c>
      <c r="B126" s="11" t="s">
        <v>9</v>
      </c>
      <c r="C126" s="258" t="s">
        <v>26</v>
      </c>
      <c r="D126" s="258" t="s">
        <v>10</v>
      </c>
      <c r="E126" s="258" t="s">
        <v>306</v>
      </c>
      <c r="F126" s="269" t="s">
        <v>305</v>
      </c>
      <c r="G126" s="269" t="s">
        <v>254</v>
      </c>
      <c r="H126" s="258" t="s">
        <v>271</v>
      </c>
      <c r="I126" s="242">
        <f>'ведомственная прил.5'!I128</f>
        <v>1100</v>
      </c>
    </row>
    <row r="127" spans="1:9" s="77" customFormat="1" ht="17.25" customHeight="1" thickBot="1">
      <c r="A127" s="25" t="s">
        <v>291</v>
      </c>
      <c r="B127" s="11" t="s">
        <v>9</v>
      </c>
      <c r="C127" s="258" t="s">
        <v>26</v>
      </c>
      <c r="D127" s="258" t="s">
        <v>10</v>
      </c>
      <c r="E127" s="258" t="s">
        <v>306</v>
      </c>
      <c r="F127" s="269" t="s">
        <v>305</v>
      </c>
      <c r="G127" s="269" t="s">
        <v>254</v>
      </c>
      <c r="H127" s="258" t="s">
        <v>290</v>
      </c>
      <c r="I127" s="242">
        <f>I128</f>
        <v>40</v>
      </c>
    </row>
    <row r="128" spans="1:9" s="77" customFormat="1" ht="17.25" customHeight="1" thickBot="1">
      <c r="A128" s="25" t="s">
        <v>276</v>
      </c>
      <c r="B128" s="11" t="s">
        <v>9</v>
      </c>
      <c r="C128" s="258" t="s">
        <v>26</v>
      </c>
      <c r="D128" s="258" t="s">
        <v>10</v>
      </c>
      <c r="E128" s="258" t="s">
        <v>306</v>
      </c>
      <c r="F128" s="269" t="s">
        <v>305</v>
      </c>
      <c r="G128" s="269" t="s">
        <v>254</v>
      </c>
      <c r="H128" s="258" t="s">
        <v>272</v>
      </c>
      <c r="I128" s="242">
        <f>'ведомственная прил.5'!I130</f>
        <v>40</v>
      </c>
    </row>
    <row r="129" spans="1:9" s="77" customFormat="1" ht="15.75" thickBot="1">
      <c r="A129" s="69" t="s">
        <v>246</v>
      </c>
      <c r="B129" s="11" t="s">
        <v>9</v>
      </c>
      <c r="C129" s="267" t="s">
        <v>26</v>
      </c>
      <c r="D129" s="267" t="s">
        <v>10</v>
      </c>
      <c r="E129" s="220" t="s">
        <v>320</v>
      </c>
      <c r="F129" s="220" t="s">
        <v>299</v>
      </c>
      <c r="G129" s="220" t="s">
        <v>27</v>
      </c>
      <c r="H129" s="267"/>
      <c r="I129" s="240">
        <f>I130</f>
        <v>1200</v>
      </c>
    </row>
    <row r="130" spans="1:9" s="77" customFormat="1" ht="27" thickBot="1">
      <c r="A130" s="70" t="s">
        <v>287</v>
      </c>
      <c r="B130" s="11" t="s">
        <v>9</v>
      </c>
      <c r="C130" s="222" t="s">
        <v>26</v>
      </c>
      <c r="D130" s="222" t="s">
        <v>10</v>
      </c>
      <c r="E130" s="222" t="s">
        <v>320</v>
      </c>
      <c r="F130" s="234" t="s">
        <v>299</v>
      </c>
      <c r="G130" s="234" t="s">
        <v>280</v>
      </c>
      <c r="H130" s="268"/>
      <c r="I130" s="241">
        <f>I131</f>
        <v>1200</v>
      </c>
    </row>
    <row r="131" spans="1:9" s="77" customFormat="1" ht="15.75" thickBot="1">
      <c r="A131" s="25" t="s">
        <v>289</v>
      </c>
      <c r="B131" s="11" t="s">
        <v>9</v>
      </c>
      <c r="C131" s="258" t="s">
        <v>26</v>
      </c>
      <c r="D131" s="258" t="s">
        <v>10</v>
      </c>
      <c r="E131" s="258" t="s">
        <v>320</v>
      </c>
      <c r="F131" s="269" t="s">
        <v>299</v>
      </c>
      <c r="G131" s="269" t="s">
        <v>280</v>
      </c>
      <c r="H131" s="268" t="s">
        <v>288</v>
      </c>
      <c r="I131" s="241">
        <f>I132</f>
        <v>1200</v>
      </c>
    </row>
    <row r="132" spans="1:9" s="37" customFormat="1" ht="15.75" customHeight="1" thickBot="1">
      <c r="A132" s="25" t="s">
        <v>294</v>
      </c>
      <c r="B132" s="11" t="s">
        <v>9</v>
      </c>
      <c r="C132" s="258" t="s">
        <v>26</v>
      </c>
      <c r="D132" s="258" t="s">
        <v>10</v>
      </c>
      <c r="E132" s="258" t="s">
        <v>320</v>
      </c>
      <c r="F132" s="269" t="s">
        <v>299</v>
      </c>
      <c r="G132" s="269" t="s">
        <v>280</v>
      </c>
      <c r="H132" s="258" t="s">
        <v>271</v>
      </c>
      <c r="I132" s="242">
        <f>'ведомственная прил.5'!I134</f>
        <v>1200</v>
      </c>
    </row>
    <row r="133" spans="1:9" s="37" customFormat="1" ht="18" customHeight="1" hidden="1" thickBot="1">
      <c r="A133" s="33" t="s">
        <v>94</v>
      </c>
      <c r="B133" s="11" t="s">
        <v>9</v>
      </c>
      <c r="C133" s="223" t="s">
        <v>26</v>
      </c>
      <c r="D133" s="224" t="s">
        <v>12</v>
      </c>
      <c r="E133" s="224"/>
      <c r="F133" s="224"/>
      <c r="G133" s="224"/>
      <c r="H133" s="224"/>
      <c r="I133" s="243">
        <f>SUM(I136)</f>
        <v>3220</v>
      </c>
    </row>
    <row r="134" spans="1:9" s="37" customFormat="1" ht="23.25" customHeight="1" hidden="1" thickBot="1">
      <c r="A134" s="33" t="s">
        <v>95</v>
      </c>
      <c r="B134" s="11" t="s">
        <v>9</v>
      </c>
      <c r="C134" s="223" t="s">
        <v>26</v>
      </c>
      <c r="D134" s="224" t="s">
        <v>12</v>
      </c>
      <c r="E134" s="224" t="s">
        <v>96</v>
      </c>
      <c r="F134" s="224" t="s">
        <v>14</v>
      </c>
      <c r="G134" s="224" t="s">
        <v>14</v>
      </c>
      <c r="H134" s="224"/>
      <c r="I134" s="243"/>
    </row>
    <row r="135" spans="1:9" ht="18.75" customHeight="1" thickBot="1">
      <c r="A135" s="33" t="s">
        <v>94</v>
      </c>
      <c r="B135" s="11" t="s">
        <v>9</v>
      </c>
      <c r="C135" s="223" t="s">
        <v>26</v>
      </c>
      <c r="D135" s="224" t="s">
        <v>12</v>
      </c>
      <c r="E135" s="224"/>
      <c r="F135" s="224"/>
      <c r="G135" s="224"/>
      <c r="H135" s="224"/>
      <c r="I135" s="243">
        <f>SUM(I138)</f>
        <v>0</v>
      </c>
    </row>
    <row r="136" spans="1:9" s="77" customFormat="1" ht="21" customHeight="1" thickBot="1">
      <c r="A136" s="82" t="s">
        <v>326</v>
      </c>
      <c r="B136" s="11"/>
      <c r="C136" s="267" t="s">
        <v>26</v>
      </c>
      <c r="D136" s="267" t="s">
        <v>12</v>
      </c>
      <c r="E136" s="220" t="s">
        <v>278</v>
      </c>
      <c r="F136" s="220" t="s">
        <v>299</v>
      </c>
      <c r="G136" s="220" t="s">
        <v>27</v>
      </c>
      <c r="H136" s="267"/>
      <c r="I136" s="240">
        <f>I137+I142+I149</f>
        <v>3220</v>
      </c>
    </row>
    <row r="137" spans="1:9" s="77" customFormat="1" ht="30" customHeight="1" thickBot="1">
      <c r="A137" s="296" t="s">
        <v>327</v>
      </c>
      <c r="B137" s="11"/>
      <c r="C137" s="222" t="s">
        <v>26</v>
      </c>
      <c r="D137" s="222" t="s">
        <v>12</v>
      </c>
      <c r="E137" s="222" t="s">
        <v>278</v>
      </c>
      <c r="F137" s="234" t="s">
        <v>302</v>
      </c>
      <c r="G137" s="234" t="s">
        <v>325</v>
      </c>
      <c r="H137" s="268"/>
      <c r="I137" s="242">
        <f>I138+I140</f>
        <v>0</v>
      </c>
    </row>
    <row r="138" spans="1:9" s="77" customFormat="1" ht="17.25" customHeight="1" thickBot="1">
      <c r="A138" s="25" t="s">
        <v>289</v>
      </c>
      <c r="B138" s="11"/>
      <c r="C138" s="227" t="s">
        <v>26</v>
      </c>
      <c r="D138" s="258" t="s">
        <v>12</v>
      </c>
      <c r="E138" s="258" t="s">
        <v>278</v>
      </c>
      <c r="F138" s="258" t="s">
        <v>302</v>
      </c>
      <c r="G138" s="258" t="s">
        <v>325</v>
      </c>
      <c r="H138" s="258" t="s">
        <v>288</v>
      </c>
      <c r="I138" s="242">
        <f>I139</f>
        <v>0</v>
      </c>
    </row>
    <row r="139" spans="1:9" s="77" customFormat="1" ht="18" customHeight="1" thickBot="1">
      <c r="A139" s="25" t="s">
        <v>294</v>
      </c>
      <c r="B139" s="11"/>
      <c r="C139" s="227" t="s">
        <v>26</v>
      </c>
      <c r="D139" s="258" t="s">
        <v>12</v>
      </c>
      <c r="E139" s="258" t="s">
        <v>278</v>
      </c>
      <c r="F139" s="258" t="s">
        <v>302</v>
      </c>
      <c r="G139" s="258" t="s">
        <v>325</v>
      </c>
      <c r="H139" s="258" t="s">
        <v>271</v>
      </c>
      <c r="I139" s="242">
        <f>'ведомственная прил.5'!I139</f>
        <v>0</v>
      </c>
    </row>
    <row r="140" spans="1:9" s="77" customFormat="1" ht="23.25" customHeight="1" hidden="1" thickBot="1">
      <c r="A140" s="18"/>
      <c r="B140" s="11"/>
      <c r="C140" s="270"/>
      <c r="D140" s="220"/>
      <c r="E140" s="220"/>
      <c r="F140" s="220"/>
      <c r="G140" s="220"/>
      <c r="H140" s="220"/>
      <c r="I140" s="240"/>
    </row>
    <row r="141" spans="1:9" s="77" customFormat="1" ht="21" customHeight="1" hidden="1" thickBot="1">
      <c r="A141" s="25"/>
      <c r="B141" s="11"/>
      <c r="C141" s="258"/>
      <c r="D141" s="258"/>
      <c r="E141" s="258"/>
      <c r="F141" s="269"/>
      <c r="G141" s="269"/>
      <c r="H141" s="258"/>
      <c r="I141" s="251"/>
    </row>
    <row r="142" spans="1:9" s="77" customFormat="1" ht="15.75" thickBot="1">
      <c r="A142" s="33" t="s">
        <v>98</v>
      </c>
      <c r="B142" s="11"/>
      <c r="C142" s="223" t="s">
        <v>26</v>
      </c>
      <c r="D142" s="224" t="s">
        <v>16</v>
      </c>
      <c r="E142" s="224"/>
      <c r="F142" s="224"/>
      <c r="G142" s="224"/>
      <c r="H142" s="224"/>
      <c r="I142" s="243">
        <f>I145+I143</f>
        <v>3220</v>
      </c>
    </row>
    <row r="143" spans="1:9" s="77" customFormat="1" ht="27" customHeight="1" hidden="1" thickBot="1">
      <c r="A143" s="22" t="s">
        <v>259</v>
      </c>
      <c r="B143" s="11"/>
      <c r="C143" s="222" t="s">
        <v>26</v>
      </c>
      <c r="D143" s="222" t="s">
        <v>16</v>
      </c>
      <c r="E143" s="222" t="s">
        <v>258</v>
      </c>
      <c r="F143" s="234" t="s">
        <v>20</v>
      </c>
      <c r="G143" s="234" t="s">
        <v>14</v>
      </c>
      <c r="H143" s="268"/>
      <c r="I143" s="241">
        <f>I144</f>
        <v>0</v>
      </c>
    </row>
    <row r="144" spans="1:9" s="77" customFormat="1" ht="18.75" customHeight="1" hidden="1" thickBot="1">
      <c r="A144" s="25" t="s">
        <v>152</v>
      </c>
      <c r="B144" s="11"/>
      <c r="C144" s="258" t="s">
        <v>26</v>
      </c>
      <c r="D144" s="258" t="s">
        <v>16</v>
      </c>
      <c r="E144" s="258" t="s">
        <v>258</v>
      </c>
      <c r="F144" s="269" t="s">
        <v>20</v>
      </c>
      <c r="G144" s="269" t="s">
        <v>14</v>
      </c>
      <c r="H144" s="258" t="s">
        <v>18</v>
      </c>
      <c r="I144" s="242"/>
    </row>
    <row r="145" spans="1:9" s="77" customFormat="1" ht="15.75" thickBot="1">
      <c r="A145" s="18" t="s">
        <v>98</v>
      </c>
      <c r="B145" s="11"/>
      <c r="C145" s="270" t="s">
        <v>26</v>
      </c>
      <c r="D145" s="220" t="s">
        <v>16</v>
      </c>
      <c r="E145" s="220" t="s">
        <v>255</v>
      </c>
      <c r="F145" s="220" t="s">
        <v>299</v>
      </c>
      <c r="G145" s="220" t="s">
        <v>27</v>
      </c>
      <c r="H145" s="220"/>
      <c r="I145" s="240">
        <f>I146+I151+I158</f>
        <v>3220</v>
      </c>
    </row>
    <row r="146" spans="1:9" s="77" customFormat="1" ht="15.75" thickBot="1">
      <c r="A146" s="78" t="s">
        <v>100</v>
      </c>
      <c r="B146" s="11"/>
      <c r="C146" s="271" t="s">
        <v>26</v>
      </c>
      <c r="D146" s="222" t="s">
        <v>16</v>
      </c>
      <c r="E146" s="222" t="s">
        <v>255</v>
      </c>
      <c r="F146" s="222" t="s">
        <v>305</v>
      </c>
      <c r="G146" s="222" t="s">
        <v>307</v>
      </c>
      <c r="H146" s="222"/>
      <c r="I146" s="242">
        <f>I147+I149</f>
        <v>1700</v>
      </c>
    </row>
    <row r="147" spans="1:9" s="77" customFormat="1" ht="15.75" thickBot="1">
      <c r="A147" s="25" t="s">
        <v>289</v>
      </c>
      <c r="B147" s="11"/>
      <c r="C147" s="227" t="s">
        <v>26</v>
      </c>
      <c r="D147" s="258" t="s">
        <v>16</v>
      </c>
      <c r="E147" s="222" t="s">
        <v>255</v>
      </c>
      <c r="F147" s="222" t="s">
        <v>305</v>
      </c>
      <c r="G147" s="222" t="s">
        <v>307</v>
      </c>
      <c r="H147" s="222" t="s">
        <v>288</v>
      </c>
      <c r="I147" s="242">
        <f>I148</f>
        <v>1700</v>
      </c>
    </row>
    <row r="148" spans="1:9" s="77" customFormat="1" ht="15.75" customHeight="1" thickBot="1">
      <c r="A148" s="25" t="s">
        <v>294</v>
      </c>
      <c r="B148" s="11"/>
      <c r="C148" s="227" t="s">
        <v>26</v>
      </c>
      <c r="D148" s="258" t="s">
        <v>16</v>
      </c>
      <c r="E148" s="258" t="s">
        <v>255</v>
      </c>
      <c r="F148" s="258" t="s">
        <v>305</v>
      </c>
      <c r="G148" s="258" t="s">
        <v>307</v>
      </c>
      <c r="H148" s="258" t="s">
        <v>271</v>
      </c>
      <c r="I148" s="242">
        <f>'ведомственная прил.5'!I148</f>
        <v>1700</v>
      </c>
    </row>
    <row r="149" spans="1:9" s="77" customFormat="1" ht="15.75" hidden="1" thickBot="1">
      <c r="A149" s="25" t="s">
        <v>291</v>
      </c>
      <c r="B149" s="11"/>
      <c r="C149" s="227" t="s">
        <v>26</v>
      </c>
      <c r="D149" s="258" t="s">
        <v>16</v>
      </c>
      <c r="E149" s="258" t="s">
        <v>255</v>
      </c>
      <c r="F149" s="258" t="s">
        <v>305</v>
      </c>
      <c r="G149" s="258" t="s">
        <v>307</v>
      </c>
      <c r="H149" s="258" t="s">
        <v>290</v>
      </c>
      <c r="I149" s="242">
        <f>I150</f>
        <v>0</v>
      </c>
    </row>
    <row r="150" spans="1:9" s="77" customFormat="1" ht="15.75" hidden="1" thickBot="1">
      <c r="A150" s="25" t="s">
        <v>277</v>
      </c>
      <c r="B150" s="11"/>
      <c r="C150" s="227" t="s">
        <v>26</v>
      </c>
      <c r="D150" s="258" t="s">
        <v>16</v>
      </c>
      <c r="E150" s="258" t="s">
        <v>99</v>
      </c>
      <c r="F150" s="258" t="s">
        <v>10</v>
      </c>
      <c r="G150" s="258" t="s">
        <v>14</v>
      </c>
      <c r="H150" s="258" t="s">
        <v>273</v>
      </c>
      <c r="I150" s="242">
        <f>'ведомственная прил.5'!I150</f>
        <v>0</v>
      </c>
    </row>
    <row r="151" spans="1:9" s="77" customFormat="1" ht="27" thickBot="1">
      <c r="A151" s="78" t="s">
        <v>101</v>
      </c>
      <c r="B151" s="11"/>
      <c r="C151" s="225" t="s">
        <v>26</v>
      </c>
      <c r="D151" s="225" t="s">
        <v>16</v>
      </c>
      <c r="E151" s="225" t="s">
        <v>91</v>
      </c>
      <c r="F151" s="272" t="s">
        <v>305</v>
      </c>
      <c r="G151" s="272" t="s">
        <v>308</v>
      </c>
      <c r="H151" s="225"/>
      <c r="I151" s="241">
        <f>I152</f>
        <v>0</v>
      </c>
    </row>
    <row r="152" spans="1:9" s="77" customFormat="1" ht="15.75" thickBot="1">
      <c r="A152" s="25" t="s">
        <v>289</v>
      </c>
      <c r="B152" s="11"/>
      <c r="C152" s="225" t="s">
        <v>26</v>
      </c>
      <c r="D152" s="225" t="s">
        <v>16</v>
      </c>
      <c r="E152" s="225" t="s">
        <v>91</v>
      </c>
      <c r="F152" s="272" t="s">
        <v>305</v>
      </c>
      <c r="G152" s="272" t="s">
        <v>308</v>
      </c>
      <c r="H152" s="225" t="s">
        <v>288</v>
      </c>
      <c r="I152" s="241">
        <f>I153</f>
        <v>0</v>
      </c>
    </row>
    <row r="153" spans="1:9" s="77" customFormat="1" ht="15.75" customHeight="1" thickBot="1">
      <c r="A153" s="25" t="s">
        <v>294</v>
      </c>
      <c r="B153" s="11"/>
      <c r="C153" s="225" t="s">
        <v>26</v>
      </c>
      <c r="D153" s="225" t="s">
        <v>16</v>
      </c>
      <c r="E153" s="225" t="s">
        <v>91</v>
      </c>
      <c r="F153" s="272" t="s">
        <v>305</v>
      </c>
      <c r="G153" s="272" t="s">
        <v>308</v>
      </c>
      <c r="H153" s="222" t="s">
        <v>271</v>
      </c>
      <c r="I153" s="242">
        <f>'ведомственная прил.5'!I155</f>
        <v>0</v>
      </c>
    </row>
    <row r="154" spans="1:9" s="77" customFormat="1" ht="15.75" hidden="1" thickBot="1">
      <c r="A154" s="87" t="s">
        <v>102</v>
      </c>
      <c r="B154" s="11"/>
      <c r="C154" s="225" t="s">
        <v>26</v>
      </c>
      <c r="D154" s="225" t="s">
        <v>16</v>
      </c>
      <c r="E154" s="225" t="s">
        <v>99</v>
      </c>
      <c r="F154" s="272" t="s">
        <v>16</v>
      </c>
      <c r="G154" s="272" t="s">
        <v>14</v>
      </c>
      <c r="H154" s="222"/>
      <c r="I154" s="242">
        <f>I155</f>
        <v>0</v>
      </c>
    </row>
    <row r="155" spans="1:9" s="77" customFormat="1" ht="15.75" customHeight="1" hidden="1" thickBot="1">
      <c r="A155" s="25" t="s">
        <v>17</v>
      </c>
      <c r="B155" s="11"/>
      <c r="C155" s="225" t="s">
        <v>26</v>
      </c>
      <c r="D155" s="225" t="s">
        <v>16</v>
      </c>
      <c r="E155" s="225" t="s">
        <v>99</v>
      </c>
      <c r="F155" s="272" t="s">
        <v>16</v>
      </c>
      <c r="G155" s="272" t="s">
        <v>14</v>
      </c>
      <c r="H155" s="222" t="s">
        <v>18</v>
      </c>
      <c r="I155" s="242">
        <f>10-10</f>
        <v>0</v>
      </c>
    </row>
    <row r="156" spans="1:9" s="77" customFormat="1" ht="15.75" hidden="1" thickBot="1">
      <c r="A156" s="78" t="s">
        <v>103</v>
      </c>
      <c r="B156" s="11"/>
      <c r="C156" s="222" t="s">
        <v>26</v>
      </c>
      <c r="D156" s="222" t="s">
        <v>16</v>
      </c>
      <c r="E156" s="222" t="s">
        <v>99</v>
      </c>
      <c r="F156" s="234" t="s">
        <v>20</v>
      </c>
      <c r="G156" s="234" t="s">
        <v>14</v>
      </c>
      <c r="H156" s="222"/>
      <c r="I156" s="242">
        <f>I157</f>
        <v>0</v>
      </c>
    </row>
    <row r="157" spans="1:9" s="77" customFormat="1" ht="15.75" hidden="1" thickBot="1">
      <c r="A157" s="25" t="s">
        <v>17</v>
      </c>
      <c r="B157" s="11" t="s">
        <v>9</v>
      </c>
      <c r="C157" s="222" t="s">
        <v>26</v>
      </c>
      <c r="D157" s="222" t="s">
        <v>16</v>
      </c>
      <c r="E157" s="222" t="s">
        <v>99</v>
      </c>
      <c r="F157" s="234" t="s">
        <v>20</v>
      </c>
      <c r="G157" s="234" t="s">
        <v>14</v>
      </c>
      <c r="H157" s="222" t="s">
        <v>18</v>
      </c>
      <c r="I157" s="242">
        <v>0</v>
      </c>
    </row>
    <row r="158" spans="1:9" s="77" customFormat="1" ht="18.75" customHeight="1" thickBot="1">
      <c r="A158" s="87" t="s">
        <v>104</v>
      </c>
      <c r="B158" s="11"/>
      <c r="C158" s="271" t="s">
        <v>26</v>
      </c>
      <c r="D158" s="222" t="s">
        <v>16</v>
      </c>
      <c r="E158" s="222" t="s">
        <v>255</v>
      </c>
      <c r="F158" s="222" t="s">
        <v>305</v>
      </c>
      <c r="G158" s="222" t="s">
        <v>309</v>
      </c>
      <c r="H158" s="225"/>
      <c r="I158" s="241">
        <f>I159+I161</f>
        <v>1520</v>
      </c>
    </row>
    <row r="159" spans="1:9" s="77" customFormat="1" ht="18.75" customHeight="1" thickBot="1">
      <c r="A159" s="25" t="s">
        <v>289</v>
      </c>
      <c r="B159" s="11"/>
      <c r="C159" s="271" t="s">
        <v>26</v>
      </c>
      <c r="D159" s="222" t="s">
        <v>16</v>
      </c>
      <c r="E159" s="222" t="s">
        <v>255</v>
      </c>
      <c r="F159" s="222" t="s">
        <v>305</v>
      </c>
      <c r="G159" s="222" t="s">
        <v>309</v>
      </c>
      <c r="H159" s="225" t="s">
        <v>288</v>
      </c>
      <c r="I159" s="241">
        <f>I160</f>
        <v>1520</v>
      </c>
    </row>
    <row r="160" spans="1:9" s="77" customFormat="1" ht="17.25" customHeight="1" thickBot="1">
      <c r="A160" s="25" t="s">
        <v>294</v>
      </c>
      <c r="B160" s="11"/>
      <c r="C160" s="271" t="s">
        <v>26</v>
      </c>
      <c r="D160" s="222" t="s">
        <v>16</v>
      </c>
      <c r="E160" s="222" t="s">
        <v>255</v>
      </c>
      <c r="F160" s="222" t="s">
        <v>305</v>
      </c>
      <c r="G160" s="222" t="s">
        <v>309</v>
      </c>
      <c r="H160" s="222" t="s">
        <v>271</v>
      </c>
      <c r="I160" s="242">
        <f>'ведомственная прил.5'!I162</f>
        <v>1520</v>
      </c>
    </row>
    <row r="161" spans="1:9" s="77" customFormat="1" ht="17.25" customHeight="1" hidden="1" thickBot="1">
      <c r="A161" s="25" t="s">
        <v>291</v>
      </c>
      <c r="B161" s="11"/>
      <c r="C161" s="271" t="s">
        <v>26</v>
      </c>
      <c r="D161" s="222" t="s">
        <v>16</v>
      </c>
      <c r="E161" s="222" t="s">
        <v>99</v>
      </c>
      <c r="F161" s="222" t="s">
        <v>26</v>
      </c>
      <c r="G161" s="222" t="s">
        <v>14</v>
      </c>
      <c r="H161" s="222" t="s">
        <v>290</v>
      </c>
      <c r="I161" s="242">
        <f>I162</f>
        <v>0</v>
      </c>
    </row>
    <row r="162" spans="1:9" s="77" customFormat="1" ht="17.25" customHeight="1" hidden="1" thickBot="1">
      <c r="A162" s="25" t="s">
        <v>277</v>
      </c>
      <c r="B162" s="11"/>
      <c r="C162" s="271" t="s">
        <v>26</v>
      </c>
      <c r="D162" s="222" t="s">
        <v>16</v>
      </c>
      <c r="E162" s="222" t="s">
        <v>99</v>
      </c>
      <c r="F162" s="222" t="s">
        <v>26</v>
      </c>
      <c r="G162" s="222" t="s">
        <v>14</v>
      </c>
      <c r="H162" s="222" t="s">
        <v>273</v>
      </c>
      <c r="I162" s="242">
        <f>'ведомственная прил.5'!I164</f>
        <v>0</v>
      </c>
    </row>
    <row r="163" spans="1:9" s="37" customFormat="1" ht="27.75" customHeight="1" hidden="1" thickBot="1">
      <c r="A163" s="25" t="s">
        <v>17</v>
      </c>
      <c r="B163" s="11" t="s">
        <v>9</v>
      </c>
      <c r="C163" s="85" t="s">
        <v>26</v>
      </c>
      <c r="D163" s="24" t="s">
        <v>16</v>
      </c>
      <c r="E163" s="24" t="s">
        <v>99</v>
      </c>
      <c r="F163" s="24" t="s">
        <v>26</v>
      </c>
      <c r="G163" s="24" t="s">
        <v>14</v>
      </c>
      <c r="H163" s="27"/>
      <c r="I163" s="198">
        <v>30</v>
      </c>
    </row>
    <row r="164" spans="1:9" ht="15.75" hidden="1" thickBot="1">
      <c r="A164" s="18" t="s">
        <v>95</v>
      </c>
      <c r="B164" s="11" t="s">
        <v>9</v>
      </c>
      <c r="C164" s="85" t="s">
        <v>26</v>
      </c>
      <c r="D164" s="24" t="s">
        <v>16</v>
      </c>
      <c r="E164" s="24" t="s">
        <v>99</v>
      </c>
      <c r="F164" s="24" t="s">
        <v>26</v>
      </c>
      <c r="G164" s="24" t="s">
        <v>14</v>
      </c>
      <c r="H164" s="24" t="s">
        <v>18</v>
      </c>
      <c r="I164" s="196">
        <f>SUM(I165)</f>
        <v>0</v>
      </c>
    </row>
    <row r="165" spans="1:9" ht="30" customHeight="1" hidden="1" thickBot="1">
      <c r="A165" s="22" t="s">
        <v>105</v>
      </c>
      <c r="B165" s="11" t="s">
        <v>9</v>
      </c>
      <c r="C165" s="85" t="s">
        <v>26</v>
      </c>
      <c r="D165" s="24" t="s">
        <v>20</v>
      </c>
      <c r="E165" s="24" t="s">
        <v>96</v>
      </c>
      <c r="F165" s="24" t="s">
        <v>14</v>
      </c>
      <c r="G165" s="24" t="s">
        <v>14</v>
      </c>
      <c r="H165" s="24" t="s">
        <v>106</v>
      </c>
      <c r="I165" s="198"/>
    </row>
    <row r="166" spans="1:9" ht="17.25" customHeight="1" hidden="1" thickBot="1">
      <c r="A166" s="18" t="s">
        <v>107</v>
      </c>
      <c r="B166" s="11" t="s">
        <v>9</v>
      </c>
      <c r="C166" s="84" t="s">
        <v>26</v>
      </c>
      <c r="D166" s="20" t="s">
        <v>20</v>
      </c>
      <c r="E166" s="20" t="s">
        <v>108</v>
      </c>
      <c r="F166" s="20" t="s">
        <v>14</v>
      </c>
      <c r="G166" s="20" t="s">
        <v>14</v>
      </c>
      <c r="H166" s="20"/>
      <c r="I166" s="196">
        <f>SUM(I167)</f>
        <v>0</v>
      </c>
    </row>
    <row r="167" spans="1:9" ht="15.75" hidden="1" thickBot="1">
      <c r="A167" s="78" t="s">
        <v>109</v>
      </c>
      <c r="B167" s="11" t="s">
        <v>9</v>
      </c>
      <c r="C167" s="23" t="s">
        <v>26</v>
      </c>
      <c r="D167" s="24" t="s">
        <v>20</v>
      </c>
      <c r="E167" s="24" t="s">
        <v>108</v>
      </c>
      <c r="F167" s="24" t="s">
        <v>14</v>
      </c>
      <c r="G167" s="24" t="s">
        <v>14</v>
      </c>
      <c r="H167" s="24" t="s">
        <v>110</v>
      </c>
      <c r="I167" s="198"/>
    </row>
    <row r="168" spans="1:9" ht="15.75" hidden="1" thickBot="1">
      <c r="A168" s="88"/>
      <c r="B168" s="11" t="s">
        <v>9</v>
      </c>
      <c r="C168" s="40"/>
      <c r="D168" s="41"/>
      <c r="E168" s="41"/>
      <c r="F168" s="41"/>
      <c r="G168" s="41"/>
      <c r="H168" s="41"/>
      <c r="I168" s="209"/>
    </row>
    <row r="169" spans="1:9" ht="15.75" hidden="1" thickBot="1">
      <c r="A169" s="46" t="s">
        <v>111</v>
      </c>
      <c r="B169" s="11" t="s">
        <v>9</v>
      </c>
      <c r="C169" s="89" t="s">
        <v>33</v>
      </c>
      <c r="D169" s="90"/>
      <c r="E169" s="90"/>
      <c r="F169" s="90"/>
      <c r="G169" s="90"/>
      <c r="H169" s="90"/>
      <c r="I169" s="204">
        <f>SUM(I171)</f>
        <v>0</v>
      </c>
    </row>
    <row r="170" spans="1:9" ht="15.75" hidden="1" thickBot="1">
      <c r="A170" s="91" t="s">
        <v>112</v>
      </c>
      <c r="B170" s="11" t="s">
        <v>9</v>
      </c>
      <c r="C170" s="92" t="s">
        <v>33</v>
      </c>
      <c r="D170" s="93" t="s">
        <v>12</v>
      </c>
      <c r="E170" s="93" t="s">
        <v>27</v>
      </c>
      <c r="F170" s="93" t="s">
        <v>14</v>
      </c>
      <c r="G170" s="93" t="s">
        <v>14</v>
      </c>
      <c r="H170" s="93" t="s">
        <v>27</v>
      </c>
      <c r="I170" s="214">
        <f>I171</f>
        <v>0</v>
      </c>
    </row>
    <row r="171" spans="1:9" ht="15.75" hidden="1" thickBot="1">
      <c r="A171" s="94" t="s">
        <v>113</v>
      </c>
      <c r="B171" s="11" t="s">
        <v>9</v>
      </c>
      <c r="C171" s="95" t="s">
        <v>33</v>
      </c>
      <c r="D171" s="96" t="s">
        <v>12</v>
      </c>
      <c r="E171" s="96" t="s">
        <v>92</v>
      </c>
      <c r="F171" s="96" t="s">
        <v>14</v>
      </c>
      <c r="G171" s="96" t="s">
        <v>14</v>
      </c>
      <c r="H171" s="96" t="s">
        <v>114</v>
      </c>
      <c r="I171" s="215"/>
    </row>
    <row r="172" spans="1:9" s="48" customFormat="1" ht="15.75" hidden="1" thickBot="1">
      <c r="A172" s="46" t="s">
        <v>115</v>
      </c>
      <c r="B172" s="11" t="s">
        <v>9</v>
      </c>
      <c r="C172" s="90" t="s">
        <v>37</v>
      </c>
      <c r="D172" s="90"/>
      <c r="E172" s="90"/>
      <c r="F172" s="90"/>
      <c r="G172" s="90"/>
      <c r="H172" s="90"/>
      <c r="I172" s="204">
        <f>SUM(I173+I176+I185+I192+I199)</f>
        <v>0</v>
      </c>
    </row>
    <row r="173" spans="1:9" s="97" customFormat="1" ht="15" customHeight="1" hidden="1">
      <c r="A173" s="13" t="s">
        <v>116</v>
      </c>
      <c r="B173" s="11" t="s">
        <v>9</v>
      </c>
      <c r="C173" s="74" t="s">
        <v>37</v>
      </c>
      <c r="D173" s="74" t="s">
        <v>10</v>
      </c>
      <c r="E173" s="15"/>
      <c r="F173" s="15"/>
      <c r="G173" s="15"/>
      <c r="H173" s="74"/>
      <c r="I173" s="201">
        <f>SUM(I174)</f>
        <v>0</v>
      </c>
    </row>
    <row r="174" spans="1:9" s="12" customFormat="1" ht="15.75" hidden="1" thickBot="1">
      <c r="A174" s="18" t="s">
        <v>117</v>
      </c>
      <c r="B174" s="11" t="s">
        <v>9</v>
      </c>
      <c r="C174" s="66" t="s">
        <v>37</v>
      </c>
      <c r="D174" s="66" t="s">
        <v>10</v>
      </c>
      <c r="E174" s="20" t="s">
        <v>118</v>
      </c>
      <c r="F174" s="20" t="s">
        <v>14</v>
      </c>
      <c r="G174" s="20" t="s">
        <v>14</v>
      </c>
      <c r="H174" s="66"/>
      <c r="I174" s="196">
        <f>SUM(I175)</f>
        <v>0</v>
      </c>
    </row>
    <row r="175" spans="1:9" s="12" customFormat="1" ht="15.75" hidden="1" thickBot="1">
      <c r="A175" s="59" t="s">
        <v>119</v>
      </c>
      <c r="B175" s="11" t="s">
        <v>9</v>
      </c>
      <c r="C175" s="60" t="s">
        <v>37</v>
      </c>
      <c r="D175" s="61" t="s">
        <v>10</v>
      </c>
      <c r="E175" s="61" t="s">
        <v>118</v>
      </c>
      <c r="F175" s="61" t="s">
        <v>14</v>
      </c>
      <c r="G175" s="61" t="s">
        <v>14</v>
      </c>
      <c r="H175" s="61" t="s">
        <v>120</v>
      </c>
      <c r="I175" s="213"/>
    </row>
    <row r="176" spans="1:9" s="75" customFormat="1" ht="15.75" hidden="1" thickBot="1">
      <c r="A176" s="13" t="s">
        <v>121</v>
      </c>
      <c r="B176" s="11" t="s">
        <v>9</v>
      </c>
      <c r="C176" s="74" t="s">
        <v>37</v>
      </c>
      <c r="D176" s="74" t="s">
        <v>12</v>
      </c>
      <c r="E176" s="15"/>
      <c r="F176" s="15"/>
      <c r="G176" s="15"/>
      <c r="H176" s="74"/>
      <c r="I176" s="201">
        <f>SUM(I179+I181+I183)+I178+I188+I190</f>
        <v>0</v>
      </c>
    </row>
    <row r="177" spans="1:9" s="75" customFormat="1" ht="15.75" hidden="1" thickBot="1">
      <c r="A177" s="98" t="s">
        <v>95</v>
      </c>
      <c r="B177" s="11" t="s">
        <v>9</v>
      </c>
      <c r="C177" s="66" t="s">
        <v>37</v>
      </c>
      <c r="D177" s="66" t="s">
        <v>12</v>
      </c>
      <c r="E177" s="99" t="s">
        <v>96</v>
      </c>
      <c r="F177" s="99" t="s">
        <v>122</v>
      </c>
      <c r="G177" s="99" t="s">
        <v>14</v>
      </c>
      <c r="H177" s="100"/>
      <c r="I177" s="196">
        <f>SUM(I178)</f>
        <v>0</v>
      </c>
    </row>
    <row r="178" spans="1:9" s="75" customFormat="1" ht="15.75" hidden="1" thickBot="1">
      <c r="A178" s="98" t="s">
        <v>105</v>
      </c>
      <c r="B178" s="11" t="s">
        <v>9</v>
      </c>
      <c r="C178" s="86" t="s">
        <v>37</v>
      </c>
      <c r="D178" s="38" t="s">
        <v>12</v>
      </c>
      <c r="E178" s="99" t="s">
        <v>96</v>
      </c>
      <c r="F178" s="99" t="s">
        <v>14</v>
      </c>
      <c r="G178" s="99" t="s">
        <v>14</v>
      </c>
      <c r="H178" s="100" t="s">
        <v>106</v>
      </c>
      <c r="I178" s="286"/>
    </row>
    <row r="179" spans="1:9" s="77" customFormat="1" ht="15.75" hidden="1" thickBot="1">
      <c r="A179" s="18" t="s">
        <v>123</v>
      </c>
      <c r="B179" s="11" t="s">
        <v>9</v>
      </c>
      <c r="C179" s="66" t="s">
        <v>37</v>
      </c>
      <c r="D179" s="66" t="s">
        <v>12</v>
      </c>
      <c r="E179" s="20" t="s">
        <v>124</v>
      </c>
      <c r="F179" s="66" t="s">
        <v>41</v>
      </c>
      <c r="G179" s="66" t="s">
        <v>41</v>
      </c>
      <c r="H179" s="66"/>
      <c r="I179" s="196">
        <f>SUM(I180)</f>
        <v>0</v>
      </c>
    </row>
    <row r="180" spans="1:9" s="77" customFormat="1" ht="15.75" hidden="1" thickBot="1">
      <c r="A180" s="22" t="s">
        <v>119</v>
      </c>
      <c r="B180" s="11" t="s">
        <v>9</v>
      </c>
      <c r="C180" s="86" t="s">
        <v>37</v>
      </c>
      <c r="D180" s="38" t="s">
        <v>12</v>
      </c>
      <c r="E180" s="24" t="s">
        <v>124</v>
      </c>
      <c r="F180" s="38" t="s">
        <v>41</v>
      </c>
      <c r="G180" s="38" t="s">
        <v>41</v>
      </c>
      <c r="H180" s="38" t="s">
        <v>120</v>
      </c>
      <c r="I180" s="198"/>
    </row>
    <row r="181" spans="1:9" s="77" customFormat="1" ht="15.75" hidden="1" thickBot="1">
      <c r="A181" s="56" t="s">
        <v>125</v>
      </c>
      <c r="B181" s="11" t="s">
        <v>9</v>
      </c>
      <c r="C181" s="58" t="s">
        <v>37</v>
      </c>
      <c r="D181" s="58" t="s">
        <v>12</v>
      </c>
      <c r="E181" s="57" t="s">
        <v>126</v>
      </c>
      <c r="F181" s="57" t="s">
        <v>14</v>
      </c>
      <c r="G181" s="57" t="s">
        <v>14</v>
      </c>
      <c r="H181" s="58"/>
      <c r="I181" s="212">
        <f>SUM(I182)</f>
        <v>0</v>
      </c>
    </row>
    <row r="182" spans="1:9" s="77" customFormat="1" ht="15.75" hidden="1" thickBot="1">
      <c r="A182" s="22" t="s">
        <v>119</v>
      </c>
      <c r="B182" s="11" t="s">
        <v>9</v>
      </c>
      <c r="C182" s="86" t="s">
        <v>37</v>
      </c>
      <c r="D182" s="38" t="s">
        <v>12</v>
      </c>
      <c r="E182" s="24" t="s">
        <v>126</v>
      </c>
      <c r="F182" s="24" t="s">
        <v>14</v>
      </c>
      <c r="G182" s="24" t="s">
        <v>14</v>
      </c>
      <c r="H182" s="38" t="s">
        <v>120</v>
      </c>
      <c r="I182" s="198"/>
    </row>
    <row r="183" spans="1:9" s="77" customFormat="1" ht="15.75" hidden="1" thickBot="1">
      <c r="A183" s="18" t="s">
        <v>127</v>
      </c>
      <c r="B183" s="11" t="s">
        <v>9</v>
      </c>
      <c r="C183" s="66" t="s">
        <v>37</v>
      </c>
      <c r="D183" s="66" t="s">
        <v>12</v>
      </c>
      <c r="E183" s="20" t="s">
        <v>128</v>
      </c>
      <c r="F183" s="20" t="s">
        <v>14</v>
      </c>
      <c r="G183" s="20" t="s">
        <v>14</v>
      </c>
      <c r="H183" s="66"/>
      <c r="I183" s="196">
        <f>SUM(I184)</f>
        <v>0</v>
      </c>
    </row>
    <row r="184" spans="1:9" s="101" customFormat="1" ht="15.75" hidden="1" thickBot="1">
      <c r="A184" s="22" t="s">
        <v>119</v>
      </c>
      <c r="B184" s="11" t="s">
        <v>9</v>
      </c>
      <c r="C184" s="86" t="s">
        <v>37</v>
      </c>
      <c r="D184" s="38" t="s">
        <v>12</v>
      </c>
      <c r="E184" s="24" t="s">
        <v>128</v>
      </c>
      <c r="F184" s="24" t="s">
        <v>14</v>
      </c>
      <c r="G184" s="24" t="s">
        <v>14</v>
      </c>
      <c r="H184" s="38" t="s">
        <v>120</v>
      </c>
      <c r="I184" s="198"/>
    </row>
    <row r="185" spans="1:9" s="37" customFormat="1" ht="15.75" hidden="1" thickBot="1">
      <c r="A185" s="33" t="s">
        <v>129</v>
      </c>
      <c r="B185" s="11" t="s">
        <v>9</v>
      </c>
      <c r="C185" s="102" t="s">
        <v>37</v>
      </c>
      <c r="D185" s="35" t="s">
        <v>12</v>
      </c>
      <c r="E185" s="35"/>
      <c r="F185" s="35"/>
      <c r="G185" s="35"/>
      <c r="H185" s="35"/>
      <c r="I185" s="199">
        <f>SUM(I186)</f>
        <v>0</v>
      </c>
    </row>
    <row r="186" spans="1:9" ht="15.75" hidden="1" thickBot="1">
      <c r="A186" s="18" t="s">
        <v>130</v>
      </c>
      <c r="B186" s="11" t="s">
        <v>9</v>
      </c>
      <c r="C186" s="84" t="s">
        <v>37</v>
      </c>
      <c r="D186" s="20" t="s">
        <v>26</v>
      </c>
      <c r="E186" s="20" t="s">
        <v>131</v>
      </c>
      <c r="F186" s="20" t="s">
        <v>14</v>
      </c>
      <c r="G186" s="20" t="s">
        <v>14</v>
      </c>
      <c r="H186" s="20"/>
      <c r="I186" s="196">
        <f>SUM(I187)</f>
        <v>0</v>
      </c>
    </row>
    <row r="187" spans="1:9" s="55" customFormat="1" ht="15.75" hidden="1" thickBot="1">
      <c r="A187" s="22" t="s">
        <v>129</v>
      </c>
      <c r="B187" s="11" t="s">
        <v>9</v>
      </c>
      <c r="C187" s="85" t="s">
        <v>37</v>
      </c>
      <c r="D187" s="24" t="s">
        <v>26</v>
      </c>
      <c r="E187" s="24" t="s">
        <v>131</v>
      </c>
      <c r="F187" s="24" t="s">
        <v>14</v>
      </c>
      <c r="G187" s="24" t="s">
        <v>14</v>
      </c>
      <c r="H187" s="24" t="s">
        <v>132</v>
      </c>
      <c r="I187" s="198"/>
    </row>
    <row r="188" spans="1:9" s="105" customFormat="1" ht="15.75" hidden="1" thickBot="1">
      <c r="A188" s="51" t="s">
        <v>133</v>
      </c>
      <c r="B188" s="11" t="s">
        <v>9</v>
      </c>
      <c r="C188" s="103" t="s">
        <v>37</v>
      </c>
      <c r="D188" s="103" t="s">
        <v>12</v>
      </c>
      <c r="E188" s="30" t="s">
        <v>134</v>
      </c>
      <c r="F188" s="30" t="s">
        <v>14</v>
      </c>
      <c r="G188" s="30" t="s">
        <v>14</v>
      </c>
      <c r="H188" s="104"/>
      <c r="I188" s="208">
        <f>SUM(I189)</f>
        <v>0</v>
      </c>
    </row>
    <row r="189" spans="1:9" s="55" customFormat="1" ht="15.75" hidden="1" thickBot="1">
      <c r="A189" s="51" t="s">
        <v>135</v>
      </c>
      <c r="B189" s="11" t="s">
        <v>9</v>
      </c>
      <c r="C189" s="86" t="s">
        <v>37</v>
      </c>
      <c r="D189" s="38" t="s">
        <v>12</v>
      </c>
      <c r="E189" s="24" t="s">
        <v>134</v>
      </c>
      <c r="F189" s="24" t="s">
        <v>14</v>
      </c>
      <c r="G189" s="24" t="s">
        <v>14</v>
      </c>
      <c r="H189" s="38" t="s">
        <v>136</v>
      </c>
      <c r="I189" s="211"/>
    </row>
    <row r="190" spans="1:9" s="55" customFormat="1" ht="15.75" hidden="1" thickBot="1">
      <c r="A190" s="51" t="s">
        <v>133</v>
      </c>
      <c r="B190" s="11" t="s">
        <v>9</v>
      </c>
      <c r="C190" s="103" t="s">
        <v>37</v>
      </c>
      <c r="D190" s="103" t="s">
        <v>12</v>
      </c>
      <c r="E190" s="30" t="s">
        <v>134</v>
      </c>
      <c r="F190" s="30" t="s">
        <v>14</v>
      </c>
      <c r="G190" s="30" t="s">
        <v>14</v>
      </c>
      <c r="H190" s="104"/>
      <c r="I190" s="208">
        <f>SUM(I191)</f>
        <v>0</v>
      </c>
    </row>
    <row r="191" spans="1:9" s="55" customFormat="1" ht="23.25" customHeight="1" hidden="1">
      <c r="A191" s="51" t="s">
        <v>137</v>
      </c>
      <c r="B191" s="11" t="s">
        <v>9</v>
      </c>
      <c r="C191" s="86" t="s">
        <v>37</v>
      </c>
      <c r="D191" s="38" t="s">
        <v>12</v>
      </c>
      <c r="E191" s="24" t="s">
        <v>134</v>
      </c>
      <c r="F191" s="24" t="s">
        <v>14</v>
      </c>
      <c r="G191" s="24" t="s">
        <v>14</v>
      </c>
      <c r="H191" s="38" t="s">
        <v>138</v>
      </c>
      <c r="I191" s="211"/>
    </row>
    <row r="192" spans="1:10" s="106" customFormat="1" ht="15.75" hidden="1" thickBot="1">
      <c r="A192" s="13" t="s">
        <v>139</v>
      </c>
      <c r="B192" s="11" t="s">
        <v>9</v>
      </c>
      <c r="C192" s="74" t="s">
        <v>37</v>
      </c>
      <c r="D192" s="15" t="s">
        <v>37</v>
      </c>
      <c r="E192" s="15"/>
      <c r="F192" s="15"/>
      <c r="G192" s="15"/>
      <c r="H192" s="15"/>
      <c r="I192" s="201">
        <f>I193+I197</f>
        <v>0</v>
      </c>
      <c r="J192" s="64">
        <v>0</v>
      </c>
    </row>
    <row r="193" spans="1:9" ht="15.75" hidden="1" thickBot="1">
      <c r="A193" s="18" t="s">
        <v>140</v>
      </c>
      <c r="B193" s="11" t="s">
        <v>9</v>
      </c>
      <c r="C193" s="66" t="s">
        <v>37</v>
      </c>
      <c r="D193" s="20" t="s">
        <v>37</v>
      </c>
      <c r="E193" s="20">
        <v>431</v>
      </c>
      <c r="F193" s="20" t="s">
        <v>14</v>
      </c>
      <c r="G193" s="20" t="s">
        <v>14</v>
      </c>
      <c r="H193" s="107"/>
      <c r="I193" s="196">
        <f>SUM(I194)</f>
        <v>0</v>
      </c>
    </row>
    <row r="194" spans="1:9" ht="15.75" hidden="1" thickBot="1">
      <c r="A194" s="22" t="s">
        <v>119</v>
      </c>
      <c r="B194" s="11" t="s">
        <v>9</v>
      </c>
      <c r="C194" s="86" t="s">
        <v>37</v>
      </c>
      <c r="D194" s="24" t="s">
        <v>37</v>
      </c>
      <c r="E194" s="24">
        <v>431</v>
      </c>
      <c r="F194" s="24" t="s">
        <v>14</v>
      </c>
      <c r="G194" s="24" t="s">
        <v>14</v>
      </c>
      <c r="H194" s="72">
        <v>327</v>
      </c>
      <c r="I194" s="198"/>
    </row>
    <row r="195" spans="1:9" ht="15.75" hidden="1" thickBot="1">
      <c r="A195" s="18" t="s">
        <v>141</v>
      </c>
      <c r="B195" s="11" t="s">
        <v>9</v>
      </c>
      <c r="C195" s="86" t="s">
        <v>37</v>
      </c>
      <c r="D195" s="24" t="s">
        <v>37</v>
      </c>
      <c r="E195" s="24" t="s">
        <v>142</v>
      </c>
      <c r="F195" s="24" t="s">
        <v>14</v>
      </c>
      <c r="G195" s="24" t="s">
        <v>14</v>
      </c>
      <c r="H195" s="72"/>
      <c r="I195" s="198"/>
    </row>
    <row r="196" spans="1:9" ht="15.75" hidden="1" thickBot="1">
      <c r="A196" s="22" t="s">
        <v>143</v>
      </c>
      <c r="B196" s="11" t="s">
        <v>9</v>
      </c>
      <c r="C196" s="86" t="s">
        <v>37</v>
      </c>
      <c r="D196" s="24" t="s">
        <v>37</v>
      </c>
      <c r="E196" s="24" t="s">
        <v>142</v>
      </c>
      <c r="F196" s="24" t="s">
        <v>14</v>
      </c>
      <c r="G196" s="24" t="s">
        <v>14</v>
      </c>
      <c r="H196" s="72">
        <v>452</v>
      </c>
      <c r="I196" s="198"/>
    </row>
    <row r="197" spans="1:9" ht="15.75" hidden="1" thickBot="1">
      <c r="A197" s="18" t="s">
        <v>59</v>
      </c>
      <c r="B197" s="11" t="s">
        <v>9</v>
      </c>
      <c r="C197" s="66" t="s">
        <v>37</v>
      </c>
      <c r="D197" s="20" t="s">
        <v>37</v>
      </c>
      <c r="E197" s="20" t="s">
        <v>93</v>
      </c>
      <c r="F197" s="20" t="s">
        <v>14</v>
      </c>
      <c r="G197" s="20" t="s">
        <v>14</v>
      </c>
      <c r="H197" s="20"/>
      <c r="I197" s="196">
        <f>SUM(I198)</f>
        <v>0</v>
      </c>
    </row>
    <row r="198" spans="1:9" ht="0.75" customHeight="1" hidden="1" thickBot="1">
      <c r="A198" s="22" t="s">
        <v>144</v>
      </c>
      <c r="B198" s="11" t="s">
        <v>9</v>
      </c>
      <c r="C198" s="86" t="s">
        <v>37</v>
      </c>
      <c r="D198" s="24" t="s">
        <v>37</v>
      </c>
      <c r="E198" s="24" t="s">
        <v>93</v>
      </c>
      <c r="F198" s="24" t="s">
        <v>14</v>
      </c>
      <c r="G198" s="24" t="s">
        <v>14</v>
      </c>
      <c r="H198" s="24" t="s">
        <v>145</v>
      </c>
      <c r="I198" s="198"/>
    </row>
    <row r="199" spans="1:9" s="37" customFormat="1" ht="32.25" customHeight="1" hidden="1" thickBot="1">
      <c r="A199" s="33" t="s">
        <v>146</v>
      </c>
      <c r="B199" s="11" t="s">
        <v>9</v>
      </c>
      <c r="C199" s="102" t="s">
        <v>37</v>
      </c>
      <c r="D199" s="35" t="s">
        <v>60</v>
      </c>
      <c r="E199" s="35"/>
      <c r="F199" s="35"/>
      <c r="G199" s="35"/>
      <c r="H199" s="35"/>
      <c r="I199" s="199">
        <f>SUM(I200+I202)</f>
        <v>0</v>
      </c>
    </row>
    <row r="200" spans="1:9" ht="30" customHeight="1" hidden="1" thickBot="1">
      <c r="A200" s="18" t="s">
        <v>147</v>
      </c>
      <c r="B200" s="11" t="s">
        <v>9</v>
      </c>
      <c r="C200" s="66" t="s">
        <v>37</v>
      </c>
      <c r="D200" s="20" t="s">
        <v>60</v>
      </c>
      <c r="E200" s="20" t="s">
        <v>148</v>
      </c>
      <c r="F200" s="20" t="s">
        <v>14</v>
      </c>
      <c r="G200" s="20" t="s">
        <v>14</v>
      </c>
      <c r="H200" s="20"/>
      <c r="I200" s="196">
        <f>SUM(I201)</f>
        <v>0</v>
      </c>
    </row>
    <row r="201" spans="1:9" s="55" customFormat="1" ht="29.25" customHeight="1" hidden="1" thickBot="1">
      <c r="A201" s="22" t="s">
        <v>137</v>
      </c>
      <c r="B201" s="11" t="s">
        <v>9</v>
      </c>
      <c r="C201" s="86" t="s">
        <v>37</v>
      </c>
      <c r="D201" s="24" t="s">
        <v>60</v>
      </c>
      <c r="E201" s="24" t="s">
        <v>148</v>
      </c>
      <c r="F201" s="24" t="s">
        <v>14</v>
      </c>
      <c r="G201" s="24" t="s">
        <v>14</v>
      </c>
      <c r="H201" s="24" t="s">
        <v>149</v>
      </c>
      <c r="I201" s="198"/>
    </row>
    <row r="202" spans="1:9" ht="22.5" customHeight="1" hidden="1" thickBot="1">
      <c r="A202" s="18" t="s">
        <v>150</v>
      </c>
      <c r="B202" s="11" t="s">
        <v>9</v>
      </c>
      <c r="C202" s="66" t="s">
        <v>37</v>
      </c>
      <c r="D202" s="20" t="s">
        <v>60</v>
      </c>
      <c r="E202" s="20" t="s">
        <v>145</v>
      </c>
      <c r="F202" s="20" t="s">
        <v>14</v>
      </c>
      <c r="G202" s="20" t="s">
        <v>14</v>
      </c>
      <c r="H202" s="20"/>
      <c r="I202" s="196">
        <f>SUM(I204)</f>
        <v>0</v>
      </c>
    </row>
    <row r="203" spans="1:9" s="55" customFormat="1" ht="23.25" customHeight="1" hidden="1" thickBot="1">
      <c r="A203" s="22" t="s">
        <v>119</v>
      </c>
      <c r="B203" s="11" t="s">
        <v>9</v>
      </c>
      <c r="C203" s="86" t="s">
        <v>37</v>
      </c>
      <c r="D203" s="27" t="s">
        <v>60</v>
      </c>
      <c r="E203" s="27" t="s">
        <v>145</v>
      </c>
      <c r="F203" s="27" t="s">
        <v>151</v>
      </c>
      <c r="G203" s="27" t="s">
        <v>14</v>
      </c>
      <c r="H203" s="28"/>
      <c r="I203" s="197">
        <f>I204</f>
        <v>0</v>
      </c>
    </row>
    <row r="204" spans="1:9" ht="30.75" customHeight="1" hidden="1" thickBot="1">
      <c r="A204" s="25" t="s">
        <v>152</v>
      </c>
      <c r="B204" s="11" t="s">
        <v>9</v>
      </c>
      <c r="C204" s="80" t="s">
        <v>37</v>
      </c>
      <c r="D204" s="45" t="s">
        <v>60</v>
      </c>
      <c r="E204" s="45" t="s">
        <v>145</v>
      </c>
      <c r="F204" s="45" t="s">
        <v>151</v>
      </c>
      <c r="G204" s="45" t="s">
        <v>14</v>
      </c>
      <c r="H204" s="45" t="s">
        <v>23</v>
      </c>
      <c r="I204" s="198">
        <v>0</v>
      </c>
    </row>
    <row r="205" spans="1:10" s="97" customFormat="1" ht="18.75" customHeight="1" thickBot="1">
      <c r="A205" s="278" t="s">
        <v>282</v>
      </c>
      <c r="B205" s="259" t="s">
        <v>9</v>
      </c>
      <c r="C205" s="273" t="s">
        <v>69</v>
      </c>
      <c r="D205" s="281"/>
      <c r="E205" s="281"/>
      <c r="F205" s="281"/>
      <c r="G205" s="281"/>
      <c r="H205" s="281"/>
      <c r="I205" s="204">
        <f>I206+I235</f>
        <v>5265</v>
      </c>
      <c r="J205" s="109"/>
    </row>
    <row r="206" spans="1:9" s="106" customFormat="1" ht="18" thickBot="1">
      <c r="A206" s="13" t="s">
        <v>153</v>
      </c>
      <c r="B206" s="11" t="s">
        <v>9</v>
      </c>
      <c r="C206" s="236" t="s">
        <v>69</v>
      </c>
      <c r="D206" s="236" t="s">
        <v>10</v>
      </c>
      <c r="E206" s="236"/>
      <c r="F206" s="236"/>
      <c r="G206" s="236"/>
      <c r="H206" s="236"/>
      <c r="I206" s="297">
        <f>SUM(I207+I218+I221+I230+I233+I243+I247+I249+I245)</f>
        <v>4285</v>
      </c>
    </row>
    <row r="207" spans="1:9" ht="15.75" thickBot="1">
      <c r="A207" s="18" t="s">
        <v>283</v>
      </c>
      <c r="B207" s="11" t="s">
        <v>9</v>
      </c>
      <c r="C207" s="270" t="s">
        <v>69</v>
      </c>
      <c r="D207" s="220" t="s">
        <v>10</v>
      </c>
      <c r="E207" s="220" t="s">
        <v>31</v>
      </c>
      <c r="F207" s="220" t="s">
        <v>299</v>
      </c>
      <c r="G207" s="220" t="s">
        <v>27</v>
      </c>
      <c r="H207" s="220"/>
      <c r="I207" s="240">
        <f>I208</f>
        <v>3830</v>
      </c>
    </row>
    <row r="208" spans="1:9" ht="17.25" customHeight="1" thickBot="1">
      <c r="A208" s="22" t="s">
        <v>256</v>
      </c>
      <c r="B208" s="11"/>
      <c r="C208" s="271" t="s">
        <v>69</v>
      </c>
      <c r="D208" s="222" t="s">
        <v>10</v>
      </c>
      <c r="E208" s="222" t="s">
        <v>31</v>
      </c>
      <c r="F208" s="222" t="s">
        <v>310</v>
      </c>
      <c r="G208" s="222" t="s">
        <v>155</v>
      </c>
      <c r="H208" s="226"/>
      <c r="I208" s="241">
        <f>I209+I212+I215</f>
        <v>3830</v>
      </c>
    </row>
    <row r="209" spans="1:9" s="55" customFormat="1" ht="15.75" customHeight="1" thickBot="1">
      <c r="A209" s="25" t="s">
        <v>281</v>
      </c>
      <c r="B209" s="11" t="s">
        <v>9</v>
      </c>
      <c r="C209" s="274" t="s">
        <v>69</v>
      </c>
      <c r="D209" s="258" t="s">
        <v>10</v>
      </c>
      <c r="E209" s="258" t="s">
        <v>31</v>
      </c>
      <c r="F209" s="258" t="s">
        <v>310</v>
      </c>
      <c r="G209" s="258" t="s">
        <v>155</v>
      </c>
      <c r="H209" s="258" t="s">
        <v>278</v>
      </c>
      <c r="I209" s="242">
        <f>I210+I211</f>
        <v>2000</v>
      </c>
    </row>
    <row r="210" spans="1:9" s="55" customFormat="1" ht="15.75" customHeight="1" thickBot="1">
      <c r="A210" s="25" t="s">
        <v>268</v>
      </c>
      <c r="B210" s="11" t="s">
        <v>9</v>
      </c>
      <c r="C210" s="274" t="s">
        <v>69</v>
      </c>
      <c r="D210" s="258" t="s">
        <v>10</v>
      </c>
      <c r="E210" s="258" t="s">
        <v>31</v>
      </c>
      <c r="F210" s="258" t="s">
        <v>310</v>
      </c>
      <c r="G210" s="258" t="s">
        <v>155</v>
      </c>
      <c r="H210" s="258" t="s">
        <v>279</v>
      </c>
      <c r="I210" s="242">
        <f>'ведомственная прил.5'!I213</f>
        <v>1980</v>
      </c>
    </row>
    <row r="211" spans="1:9" s="55" customFormat="1" ht="15.75" customHeight="1" thickBot="1">
      <c r="A211" s="25" t="s">
        <v>274</v>
      </c>
      <c r="B211" s="11" t="s">
        <v>9</v>
      </c>
      <c r="C211" s="274" t="s">
        <v>69</v>
      </c>
      <c r="D211" s="258" t="s">
        <v>10</v>
      </c>
      <c r="E211" s="258" t="s">
        <v>31</v>
      </c>
      <c r="F211" s="258" t="s">
        <v>310</v>
      </c>
      <c r="G211" s="258" t="s">
        <v>155</v>
      </c>
      <c r="H211" s="258" t="s">
        <v>280</v>
      </c>
      <c r="I211" s="242">
        <f>'ведомственная прил.5'!I214</f>
        <v>20</v>
      </c>
    </row>
    <row r="212" spans="1:9" s="55" customFormat="1" ht="15.75" customHeight="1" thickBot="1">
      <c r="A212" s="25" t="s">
        <v>289</v>
      </c>
      <c r="B212" s="11" t="s">
        <v>9</v>
      </c>
      <c r="C212" s="274" t="s">
        <v>69</v>
      </c>
      <c r="D212" s="258" t="s">
        <v>10</v>
      </c>
      <c r="E212" s="258" t="s">
        <v>31</v>
      </c>
      <c r="F212" s="258" t="s">
        <v>310</v>
      </c>
      <c r="G212" s="258" t="s">
        <v>155</v>
      </c>
      <c r="H212" s="258" t="s">
        <v>288</v>
      </c>
      <c r="I212" s="242">
        <f>I213+I214</f>
        <v>1828</v>
      </c>
    </row>
    <row r="213" spans="1:9" s="55" customFormat="1" ht="15.75" customHeight="1" hidden="1" thickBot="1">
      <c r="A213" s="25" t="s">
        <v>275</v>
      </c>
      <c r="B213" s="11" t="s">
        <v>9</v>
      </c>
      <c r="C213" s="274" t="s">
        <v>69</v>
      </c>
      <c r="D213" s="258" t="s">
        <v>10</v>
      </c>
      <c r="E213" s="258" t="s">
        <v>31</v>
      </c>
      <c r="F213" s="258" t="s">
        <v>310</v>
      </c>
      <c r="G213" s="258" t="s">
        <v>155</v>
      </c>
      <c r="H213" s="258" t="s">
        <v>270</v>
      </c>
      <c r="I213" s="242">
        <f>'ведомственная прил.5'!I216</f>
        <v>0</v>
      </c>
    </row>
    <row r="214" spans="1:9" s="55" customFormat="1" ht="15.75" customHeight="1" thickBot="1">
      <c r="A214" s="25" t="s">
        <v>294</v>
      </c>
      <c r="B214" s="11" t="s">
        <v>9</v>
      </c>
      <c r="C214" s="274" t="s">
        <v>69</v>
      </c>
      <c r="D214" s="258" t="s">
        <v>10</v>
      </c>
      <c r="E214" s="258" t="s">
        <v>31</v>
      </c>
      <c r="F214" s="258" t="s">
        <v>310</v>
      </c>
      <c r="G214" s="258" t="s">
        <v>155</v>
      </c>
      <c r="H214" s="258" t="s">
        <v>271</v>
      </c>
      <c r="I214" s="242">
        <f>'ведомственная прил.5'!I217</f>
        <v>1828</v>
      </c>
    </row>
    <row r="215" spans="1:9" s="55" customFormat="1" ht="15.75" customHeight="1" thickBot="1">
      <c r="A215" s="25" t="s">
        <v>291</v>
      </c>
      <c r="B215" s="11" t="s">
        <v>9</v>
      </c>
      <c r="C215" s="274" t="s">
        <v>69</v>
      </c>
      <c r="D215" s="258" t="s">
        <v>10</v>
      </c>
      <c r="E215" s="258" t="s">
        <v>31</v>
      </c>
      <c r="F215" s="258" t="s">
        <v>310</v>
      </c>
      <c r="G215" s="258" t="s">
        <v>155</v>
      </c>
      <c r="H215" s="258" t="s">
        <v>290</v>
      </c>
      <c r="I215" s="242">
        <f>I216+I217</f>
        <v>2</v>
      </c>
    </row>
    <row r="216" spans="1:9" s="55" customFormat="1" ht="15.75" customHeight="1" thickBot="1">
      <c r="A216" s="25" t="s">
        <v>276</v>
      </c>
      <c r="B216" s="11" t="s">
        <v>9</v>
      </c>
      <c r="C216" s="274" t="s">
        <v>69</v>
      </c>
      <c r="D216" s="258" t="s">
        <v>10</v>
      </c>
      <c r="E216" s="258" t="s">
        <v>31</v>
      </c>
      <c r="F216" s="258" t="s">
        <v>310</v>
      </c>
      <c r="G216" s="258" t="s">
        <v>155</v>
      </c>
      <c r="H216" s="258" t="s">
        <v>272</v>
      </c>
      <c r="I216" s="242">
        <f>'ведомственная прил.5'!I219</f>
        <v>2</v>
      </c>
    </row>
    <row r="217" spans="1:9" s="55" customFormat="1" ht="15.75" customHeight="1" hidden="1" thickBot="1">
      <c r="A217" s="25" t="s">
        <v>277</v>
      </c>
      <c r="B217" s="11" t="s">
        <v>9</v>
      </c>
      <c r="C217" s="274" t="s">
        <v>69</v>
      </c>
      <c r="D217" s="258" t="s">
        <v>10</v>
      </c>
      <c r="E217" s="258" t="s">
        <v>155</v>
      </c>
      <c r="F217" s="258" t="s">
        <v>151</v>
      </c>
      <c r="G217" s="258" t="s">
        <v>14</v>
      </c>
      <c r="H217" s="258" t="s">
        <v>273</v>
      </c>
      <c r="I217" s="242">
        <f>'ведомственная прил.5'!I220</f>
        <v>0</v>
      </c>
    </row>
    <row r="218" spans="1:9" ht="16.5" customHeight="1" hidden="1" thickBot="1">
      <c r="A218" s="18" t="s">
        <v>154</v>
      </c>
      <c r="B218" s="11" t="s">
        <v>9</v>
      </c>
      <c r="C218" s="270" t="s">
        <v>69</v>
      </c>
      <c r="D218" s="220" t="s">
        <v>10</v>
      </c>
      <c r="E218" s="220" t="s">
        <v>155</v>
      </c>
      <c r="F218" s="220" t="s">
        <v>14</v>
      </c>
      <c r="G218" s="220" t="s">
        <v>14</v>
      </c>
      <c r="H218" s="220"/>
      <c r="I218" s="240">
        <f>I219</f>
        <v>0</v>
      </c>
    </row>
    <row r="219" spans="1:9" ht="25.5" customHeight="1" hidden="1" thickBot="1">
      <c r="A219" s="22" t="s">
        <v>260</v>
      </c>
      <c r="B219" s="11"/>
      <c r="C219" s="271" t="s">
        <v>69</v>
      </c>
      <c r="D219" s="222" t="s">
        <v>10</v>
      </c>
      <c r="E219" s="222" t="s">
        <v>155</v>
      </c>
      <c r="F219" s="222" t="s">
        <v>12</v>
      </c>
      <c r="G219" s="222" t="s">
        <v>14</v>
      </c>
      <c r="H219" s="226"/>
      <c r="I219" s="241">
        <f>I220</f>
        <v>0</v>
      </c>
    </row>
    <row r="220" spans="1:9" s="55" customFormat="1" ht="16.5" customHeight="1" hidden="1" thickBot="1">
      <c r="A220" s="25" t="s">
        <v>257</v>
      </c>
      <c r="B220" s="11" t="s">
        <v>9</v>
      </c>
      <c r="C220" s="274" t="s">
        <v>69</v>
      </c>
      <c r="D220" s="258" t="s">
        <v>10</v>
      </c>
      <c r="E220" s="258" t="s">
        <v>155</v>
      </c>
      <c r="F220" s="258" t="s">
        <v>12</v>
      </c>
      <c r="G220" s="258" t="s">
        <v>14</v>
      </c>
      <c r="H220" s="258" t="s">
        <v>255</v>
      </c>
      <c r="I220" s="242"/>
    </row>
    <row r="221" spans="1:9" ht="15.75" thickBot="1">
      <c r="A221" s="18" t="s">
        <v>160</v>
      </c>
      <c r="B221" s="11" t="s">
        <v>9</v>
      </c>
      <c r="C221" s="270" t="s">
        <v>69</v>
      </c>
      <c r="D221" s="220" t="s">
        <v>10</v>
      </c>
      <c r="E221" s="220" t="s">
        <v>31</v>
      </c>
      <c r="F221" s="220" t="s">
        <v>299</v>
      </c>
      <c r="G221" s="220" t="s">
        <v>27</v>
      </c>
      <c r="H221" s="220"/>
      <c r="I221" s="240">
        <f>I222+I227</f>
        <v>455</v>
      </c>
    </row>
    <row r="222" spans="1:9" ht="17.25" customHeight="1" thickBot="1">
      <c r="A222" s="22" t="s">
        <v>256</v>
      </c>
      <c r="B222" s="11"/>
      <c r="C222" s="271" t="s">
        <v>69</v>
      </c>
      <c r="D222" s="222" t="s">
        <v>10</v>
      </c>
      <c r="E222" s="222" t="s">
        <v>31</v>
      </c>
      <c r="F222" s="222" t="s">
        <v>310</v>
      </c>
      <c r="G222" s="222" t="s">
        <v>161</v>
      </c>
      <c r="H222" s="226"/>
      <c r="I222" s="241">
        <f>I223+I225</f>
        <v>455</v>
      </c>
    </row>
    <row r="223" spans="1:9" s="55" customFormat="1" ht="16.5" customHeight="1" thickBot="1">
      <c r="A223" s="25" t="s">
        <v>281</v>
      </c>
      <c r="B223" s="11" t="s">
        <v>9</v>
      </c>
      <c r="C223" s="274" t="s">
        <v>69</v>
      </c>
      <c r="D223" s="258" t="s">
        <v>10</v>
      </c>
      <c r="E223" s="258" t="s">
        <v>31</v>
      </c>
      <c r="F223" s="258" t="s">
        <v>310</v>
      </c>
      <c r="G223" s="258" t="s">
        <v>161</v>
      </c>
      <c r="H223" s="258" t="s">
        <v>278</v>
      </c>
      <c r="I223" s="242">
        <f>I224</f>
        <v>415</v>
      </c>
    </row>
    <row r="224" spans="1:9" s="55" customFormat="1" ht="16.5" customHeight="1" thickBot="1">
      <c r="A224" s="25" t="s">
        <v>268</v>
      </c>
      <c r="B224" s="11" t="s">
        <v>9</v>
      </c>
      <c r="C224" s="274" t="s">
        <v>69</v>
      </c>
      <c r="D224" s="258" t="s">
        <v>10</v>
      </c>
      <c r="E224" s="258" t="s">
        <v>31</v>
      </c>
      <c r="F224" s="258" t="s">
        <v>310</v>
      </c>
      <c r="G224" s="258" t="s">
        <v>161</v>
      </c>
      <c r="H224" s="258" t="s">
        <v>279</v>
      </c>
      <c r="I224" s="242">
        <f>'ведомственная прил.5'!I227</f>
        <v>415</v>
      </c>
    </row>
    <row r="225" spans="1:9" s="55" customFormat="1" ht="16.5" customHeight="1" thickBot="1">
      <c r="A225" s="25" t="s">
        <v>289</v>
      </c>
      <c r="B225" s="11" t="s">
        <v>9</v>
      </c>
      <c r="C225" s="274" t="s">
        <v>69</v>
      </c>
      <c r="D225" s="258" t="s">
        <v>10</v>
      </c>
      <c r="E225" s="258" t="s">
        <v>31</v>
      </c>
      <c r="F225" s="258" t="s">
        <v>310</v>
      </c>
      <c r="G225" s="258" t="s">
        <v>161</v>
      </c>
      <c r="H225" s="258" t="s">
        <v>288</v>
      </c>
      <c r="I225" s="242">
        <f>I226</f>
        <v>40</v>
      </c>
    </row>
    <row r="226" spans="1:9" s="55" customFormat="1" ht="18" customHeight="1" thickBot="1">
      <c r="A226" s="25" t="s">
        <v>294</v>
      </c>
      <c r="B226" s="11" t="s">
        <v>9</v>
      </c>
      <c r="C226" s="274" t="s">
        <v>69</v>
      </c>
      <c r="D226" s="258" t="s">
        <v>10</v>
      </c>
      <c r="E226" s="258" t="s">
        <v>31</v>
      </c>
      <c r="F226" s="258" t="s">
        <v>310</v>
      </c>
      <c r="G226" s="258" t="s">
        <v>161</v>
      </c>
      <c r="H226" s="258" t="s">
        <v>271</v>
      </c>
      <c r="I226" s="242">
        <f>'ведомственная прил.5'!I229</f>
        <v>40</v>
      </c>
    </row>
    <row r="227" spans="1:9" ht="17.25" customHeight="1" thickBot="1">
      <c r="A227" s="22" t="s">
        <v>187</v>
      </c>
      <c r="B227" s="11"/>
      <c r="C227" s="271" t="s">
        <v>69</v>
      </c>
      <c r="D227" s="222" t="s">
        <v>10</v>
      </c>
      <c r="E227" s="222" t="s">
        <v>31</v>
      </c>
      <c r="F227" s="222" t="s">
        <v>302</v>
      </c>
      <c r="G227" s="222" t="s">
        <v>329</v>
      </c>
      <c r="H227" s="226"/>
      <c r="I227" s="241">
        <f>I228+I230</f>
        <v>0</v>
      </c>
    </row>
    <row r="228" spans="1:9" s="55" customFormat="1" ht="16.5" customHeight="1" thickBot="1">
      <c r="A228" s="25" t="s">
        <v>289</v>
      </c>
      <c r="B228" s="11" t="s">
        <v>9</v>
      </c>
      <c r="C228" s="274" t="s">
        <v>69</v>
      </c>
      <c r="D228" s="258" t="s">
        <v>10</v>
      </c>
      <c r="E228" s="258" t="s">
        <v>31</v>
      </c>
      <c r="F228" s="258" t="s">
        <v>302</v>
      </c>
      <c r="G228" s="258" t="s">
        <v>329</v>
      </c>
      <c r="H228" s="258" t="s">
        <v>288</v>
      </c>
      <c r="I228" s="242">
        <f>I229</f>
        <v>0</v>
      </c>
    </row>
    <row r="229" spans="1:9" s="55" customFormat="1" ht="18" customHeight="1" thickBot="1">
      <c r="A229" s="25" t="s">
        <v>294</v>
      </c>
      <c r="B229" s="11" t="s">
        <v>9</v>
      </c>
      <c r="C229" s="274" t="s">
        <v>69</v>
      </c>
      <c r="D229" s="258" t="s">
        <v>10</v>
      </c>
      <c r="E229" s="258" t="s">
        <v>31</v>
      </c>
      <c r="F229" s="258" t="s">
        <v>302</v>
      </c>
      <c r="G229" s="258" t="s">
        <v>329</v>
      </c>
      <c r="H229" s="258" t="s">
        <v>271</v>
      </c>
      <c r="I229" s="242">
        <f>'ведомственная прил.5'!I232</f>
        <v>0</v>
      </c>
    </row>
    <row r="230" spans="1:9" s="55" customFormat="1" ht="18" customHeight="1" hidden="1" thickBot="1">
      <c r="A230" s="82" t="s">
        <v>156</v>
      </c>
      <c r="B230" s="111"/>
      <c r="C230" s="270" t="s">
        <v>69</v>
      </c>
      <c r="D230" s="220" t="s">
        <v>10</v>
      </c>
      <c r="E230" s="220" t="s">
        <v>157</v>
      </c>
      <c r="F230" s="220" t="s">
        <v>14</v>
      </c>
      <c r="G230" s="220" t="s">
        <v>14</v>
      </c>
      <c r="H230" s="220"/>
      <c r="I230" s="240">
        <f>I231</f>
        <v>0</v>
      </c>
    </row>
    <row r="231" spans="1:9" s="55" customFormat="1" ht="18" customHeight="1" hidden="1" thickBot="1">
      <c r="A231" s="112" t="s">
        <v>251</v>
      </c>
      <c r="B231" s="11"/>
      <c r="C231" s="274" t="s">
        <v>69</v>
      </c>
      <c r="D231" s="258" t="s">
        <v>10</v>
      </c>
      <c r="E231" s="258" t="s">
        <v>214</v>
      </c>
      <c r="F231" s="258" t="s">
        <v>10</v>
      </c>
      <c r="G231" s="258" t="s">
        <v>26</v>
      </c>
      <c r="H231" s="258"/>
      <c r="I231" s="242">
        <f>I232</f>
        <v>0</v>
      </c>
    </row>
    <row r="232" spans="1:9" s="55" customFormat="1" ht="18" customHeight="1" hidden="1" thickBot="1">
      <c r="A232" s="25" t="s">
        <v>152</v>
      </c>
      <c r="B232" s="11" t="s">
        <v>9</v>
      </c>
      <c r="C232" s="274" t="s">
        <v>69</v>
      </c>
      <c r="D232" s="258" t="s">
        <v>10</v>
      </c>
      <c r="E232" s="258" t="s">
        <v>214</v>
      </c>
      <c r="F232" s="258" t="s">
        <v>10</v>
      </c>
      <c r="G232" s="258" t="s">
        <v>26</v>
      </c>
      <c r="H232" s="258" t="s">
        <v>23</v>
      </c>
      <c r="I232" s="242"/>
    </row>
    <row r="233" spans="1:9" s="55" customFormat="1" ht="18" customHeight="1" hidden="1" thickBot="1">
      <c r="A233" s="112" t="s">
        <v>158</v>
      </c>
      <c r="B233" s="11"/>
      <c r="C233" s="274" t="s">
        <v>69</v>
      </c>
      <c r="D233" s="258" t="s">
        <v>10</v>
      </c>
      <c r="E233" s="258" t="s">
        <v>214</v>
      </c>
      <c r="F233" s="258" t="s">
        <v>10</v>
      </c>
      <c r="G233" s="258" t="s">
        <v>78</v>
      </c>
      <c r="H233" s="258"/>
      <c r="I233" s="242">
        <f>I234</f>
        <v>0</v>
      </c>
    </row>
    <row r="234" spans="1:9" s="55" customFormat="1" ht="18" customHeight="1" hidden="1" thickBot="1">
      <c r="A234" s="25" t="s">
        <v>152</v>
      </c>
      <c r="B234" s="11" t="s">
        <v>9</v>
      </c>
      <c r="C234" s="274" t="s">
        <v>69</v>
      </c>
      <c r="D234" s="258" t="s">
        <v>10</v>
      </c>
      <c r="E234" s="258" t="s">
        <v>214</v>
      </c>
      <c r="F234" s="258" t="s">
        <v>10</v>
      </c>
      <c r="G234" s="258" t="s">
        <v>78</v>
      </c>
      <c r="H234" s="258" t="s">
        <v>23</v>
      </c>
      <c r="I234" s="242"/>
    </row>
    <row r="235" spans="1:9" ht="15.75" thickBot="1">
      <c r="A235" s="13" t="s">
        <v>284</v>
      </c>
      <c r="B235" s="11"/>
      <c r="C235" s="236" t="s">
        <v>69</v>
      </c>
      <c r="D235" s="236" t="s">
        <v>20</v>
      </c>
      <c r="E235" s="236"/>
      <c r="F235" s="236"/>
      <c r="G235" s="236"/>
      <c r="H235" s="226"/>
      <c r="I235" s="243">
        <f>I236</f>
        <v>980</v>
      </c>
    </row>
    <row r="236" spans="1:9" ht="39.75" thickBot="1">
      <c r="A236" s="18" t="s">
        <v>159</v>
      </c>
      <c r="B236" s="11"/>
      <c r="C236" s="270" t="s">
        <v>69</v>
      </c>
      <c r="D236" s="220" t="s">
        <v>20</v>
      </c>
      <c r="E236" s="220" t="s">
        <v>31</v>
      </c>
      <c r="F236" s="220" t="s">
        <v>299</v>
      </c>
      <c r="G236" s="220" t="s">
        <v>27</v>
      </c>
      <c r="H236" s="220"/>
      <c r="I236" s="240">
        <f>I237</f>
        <v>980</v>
      </c>
    </row>
    <row r="237" spans="1:9" ht="16.5" customHeight="1" thickBot="1">
      <c r="A237" s="22" t="s">
        <v>256</v>
      </c>
      <c r="B237" s="11"/>
      <c r="C237" s="271" t="s">
        <v>69</v>
      </c>
      <c r="D237" s="222" t="s">
        <v>20</v>
      </c>
      <c r="E237" s="222" t="s">
        <v>31</v>
      </c>
      <c r="F237" s="222" t="s">
        <v>310</v>
      </c>
      <c r="G237" s="222" t="s">
        <v>145</v>
      </c>
      <c r="H237" s="226"/>
      <c r="I237" s="241">
        <f>I238+I241</f>
        <v>980</v>
      </c>
    </row>
    <row r="238" spans="1:9" ht="16.5" customHeight="1" thickBot="1">
      <c r="A238" s="25" t="s">
        <v>281</v>
      </c>
      <c r="B238" s="11"/>
      <c r="C238" s="274" t="s">
        <v>69</v>
      </c>
      <c r="D238" s="258" t="s">
        <v>20</v>
      </c>
      <c r="E238" s="258" t="s">
        <v>31</v>
      </c>
      <c r="F238" s="258" t="s">
        <v>310</v>
      </c>
      <c r="G238" s="258" t="s">
        <v>145</v>
      </c>
      <c r="H238" s="258" t="s">
        <v>278</v>
      </c>
      <c r="I238" s="242">
        <f>I239+I240</f>
        <v>870</v>
      </c>
    </row>
    <row r="239" spans="1:9" ht="16.5" customHeight="1" thickBot="1">
      <c r="A239" s="25" t="s">
        <v>268</v>
      </c>
      <c r="B239" s="11"/>
      <c r="C239" s="274" t="s">
        <v>69</v>
      </c>
      <c r="D239" s="258" t="s">
        <v>20</v>
      </c>
      <c r="E239" s="258" t="s">
        <v>31</v>
      </c>
      <c r="F239" s="258" t="s">
        <v>310</v>
      </c>
      <c r="G239" s="258" t="s">
        <v>145</v>
      </c>
      <c r="H239" s="258" t="s">
        <v>279</v>
      </c>
      <c r="I239" s="242">
        <f>'ведомственная прил.5'!I242</f>
        <v>850</v>
      </c>
    </row>
    <row r="240" spans="1:9" ht="16.5" customHeight="1" thickBot="1">
      <c r="A240" s="25" t="s">
        <v>274</v>
      </c>
      <c r="B240" s="11"/>
      <c r="C240" s="274" t="s">
        <v>69</v>
      </c>
      <c r="D240" s="258" t="s">
        <v>20</v>
      </c>
      <c r="E240" s="258" t="s">
        <v>31</v>
      </c>
      <c r="F240" s="258" t="s">
        <v>310</v>
      </c>
      <c r="G240" s="258" t="s">
        <v>145</v>
      </c>
      <c r="H240" s="258" t="s">
        <v>280</v>
      </c>
      <c r="I240" s="242">
        <f>'ведомственная прил.5'!I243</f>
        <v>20</v>
      </c>
    </row>
    <row r="241" spans="1:9" ht="16.5" customHeight="1" thickBot="1">
      <c r="A241" s="25" t="s">
        <v>289</v>
      </c>
      <c r="B241" s="11"/>
      <c r="C241" s="274" t="s">
        <v>69</v>
      </c>
      <c r="D241" s="258" t="s">
        <v>20</v>
      </c>
      <c r="E241" s="258" t="s">
        <v>31</v>
      </c>
      <c r="F241" s="258" t="s">
        <v>310</v>
      </c>
      <c r="G241" s="258" t="s">
        <v>145</v>
      </c>
      <c r="H241" s="258" t="s">
        <v>288</v>
      </c>
      <c r="I241" s="242">
        <f>I242</f>
        <v>110</v>
      </c>
    </row>
    <row r="242" spans="1:9" ht="16.5" customHeight="1" thickBot="1">
      <c r="A242" s="25" t="s">
        <v>294</v>
      </c>
      <c r="B242" s="11"/>
      <c r="C242" s="274" t="s">
        <v>69</v>
      </c>
      <c r="D242" s="258" t="s">
        <v>20</v>
      </c>
      <c r="E242" s="258" t="s">
        <v>31</v>
      </c>
      <c r="F242" s="258" t="s">
        <v>310</v>
      </c>
      <c r="G242" s="258" t="s">
        <v>145</v>
      </c>
      <c r="H242" s="258" t="s">
        <v>271</v>
      </c>
      <c r="I242" s="242">
        <f>'ведомственная прил.5'!I245</f>
        <v>110</v>
      </c>
    </row>
    <row r="243" spans="1:9" ht="13.5" customHeight="1" hidden="1" thickBot="1">
      <c r="A243" s="18" t="s">
        <v>160</v>
      </c>
      <c r="B243" s="11" t="s">
        <v>9</v>
      </c>
      <c r="C243" s="84" t="s">
        <v>69</v>
      </c>
      <c r="D243" s="20" t="s">
        <v>10</v>
      </c>
      <c r="E243" s="20" t="s">
        <v>161</v>
      </c>
      <c r="F243" s="20" t="s">
        <v>14</v>
      </c>
      <c r="G243" s="20" t="s">
        <v>14</v>
      </c>
      <c r="H243" s="20"/>
      <c r="I243" s="196">
        <f>SUM(I244)</f>
        <v>0</v>
      </c>
    </row>
    <row r="244" spans="1:9" s="55" customFormat="1" ht="13.5" customHeight="1" hidden="1" thickBot="1">
      <c r="A244" s="22" t="s">
        <v>119</v>
      </c>
      <c r="B244" s="11" t="s">
        <v>9</v>
      </c>
      <c r="C244" s="85" t="s">
        <v>69</v>
      </c>
      <c r="D244" s="24" t="s">
        <v>10</v>
      </c>
      <c r="E244" s="24" t="s">
        <v>161</v>
      </c>
      <c r="F244" s="24" t="s">
        <v>14</v>
      </c>
      <c r="G244" s="24" t="s">
        <v>14</v>
      </c>
      <c r="H244" s="24" t="s">
        <v>120</v>
      </c>
      <c r="I244" s="198"/>
    </row>
    <row r="245" spans="1:9" ht="13.5" customHeight="1" hidden="1" thickBot="1">
      <c r="A245" s="18" t="s">
        <v>162</v>
      </c>
      <c r="B245" s="11" t="s">
        <v>9</v>
      </c>
      <c r="C245" s="84" t="s">
        <v>69</v>
      </c>
      <c r="D245" s="20" t="s">
        <v>10</v>
      </c>
      <c r="E245" s="20" t="s">
        <v>132</v>
      </c>
      <c r="F245" s="20" t="s">
        <v>14</v>
      </c>
      <c r="G245" s="20" t="s">
        <v>14</v>
      </c>
      <c r="H245" s="20"/>
      <c r="I245" s="196">
        <f>SUM(I246)</f>
        <v>0</v>
      </c>
    </row>
    <row r="246" spans="1:9" s="55" customFormat="1" ht="13.5" customHeight="1" hidden="1" thickBot="1">
      <c r="A246" s="22" t="s">
        <v>163</v>
      </c>
      <c r="B246" s="11" t="s">
        <v>9</v>
      </c>
      <c r="C246" s="85" t="s">
        <v>69</v>
      </c>
      <c r="D246" s="24" t="s">
        <v>10</v>
      </c>
      <c r="E246" s="24" t="s">
        <v>132</v>
      </c>
      <c r="F246" s="24" t="s">
        <v>14</v>
      </c>
      <c r="G246" s="24" t="s">
        <v>14</v>
      </c>
      <c r="H246" s="24" t="s">
        <v>164</v>
      </c>
      <c r="I246" s="198"/>
    </row>
    <row r="247" spans="1:9" ht="13.5" customHeight="1" hidden="1" thickBot="1">
      <c r="A247" s="18" t="s">
        <v>150</v>
      </c>
      <c r="B247" s="11" t="s">
        <v>9</v>
      </c>
      <c r="C247" s="84" t="s">
        <v>69</v>
      </c>
      <c r="D247" s="20" t="s">
        <v>10</v>
      </c>
      <c r="E247" s="20" t="s">
        <v>145</v>
      </c>
      <c r="F247" s="20" t="s">
        <v>14</v>
      </c>
      <c r="G247" s="20" t="s">
        <v>14</v>
      </c>
      <c r="H247" s="20"/>
      <c r="I247" s="196">
        <f>SUM(I248)</f>
        <v>0</v>
      </c>
    </row>
    <row r="248" spans="1:9" s="55" customFormat="1" ht="13.5" customHeight="1" hidden="1" thickBot="1">
      <c r="A248" s="22" t="s">
        <v>119</v>
      </c>
      <c r="B248" s="11" t="s">
        <v>9</v>
      </c>
      <c r="C248" s="85" t="s">
        <v>69</v>
      </c>
      <c r="D248" s="24" t="s">
        <v>10</v>
      </c>
      <c r="E248" s="24" t="s">
        <v>145</v>
      </c>
      <c r="F248" s="24" t="s">
        <v>14</v>
      </c>
      <c r="G248" s="24" t="s">
        <v>14</v>
      </c>
      <c r="H248" s="24" t="s">
        <v>120</v>
      </c>
      <c r="I248" s="198"/>
    </row>
    <row r="249" spans="1:9" ht="13.5" customHeight="1" hidden="1" thickBot="1">
      <c r="A249" s="18" t="s">
        <v>59</v>
      </c>
      <c r="B249" s="11" t="s">
        <v>9</v>
      </c>
      <c r="C249" s="84" t="s">
        <v>69</v>
      </c>
      <c r="D249" s="20" t="s">
        <v>10</v>
      </c>
      <c r="E249" s="20" t="s">
        <v>93</v>
      </c>
      <c r="F249" s="20" t="s">
        <v>14</v>
      </c>
      <c r="G249" s="20" t="s">
        <v>14</v>
      </c>
      <c r="H249" s="20"/>
      <c r="I249" s="196">
        <f>SUM(I250)</f>
        <v>0</v>
      </c>
    </row>
    <row r="250" spans="1:9" s="55" customFormat="1" ht="13.5" customHeight="1" hidden="1" thickBot="1">
      <c r="A250" s="22" t="s">
        <v>163</v>
      </c>
      <c r="B250" s="11" t="s">
        <v>9</v>
      </c>
      <c r="C250" s="85" t="s">
        <v>69</v>
      </c>
      <c r="D250" s="24" t="s">
        <v>12</v>
      </c>
      <c r="E250" s="24" t="s">
        <v>93</v>
      </c>
      <c r="F250" s="24" t="s">
        <v>14</v>
      </c>
      <c r="G250" s="24" t="s">
        <v>14</v>
      </c>
      <c r="H250" s="24" t="s">
        <v>164</v>
      </c>
      <c r="I250" s="198"/>
    </row>
    <row r="251" spans="1:9" s="106" customFormat="1" ht="13.5" customHeight="1" hidden="1" thickBot="1">
      <c r="A251" s="33" t="s">
        <v>165</v>
      </c>
      <c r="B251" s="11" t="s">
        <v>9</v>
      </c>
      <c r="C251" s="34" t="s">
        <v>69</v>
      </c>
      <c r="D251" s="35" t="s">
        <v>20</v>
      </c>
      <c r="E251" s="113"/>
      <c r="F251" s="113"/>
      <c r="G251" s="113"/>
      <c r="H251" s="113"/>
      <c r="I251" s="199">
        <f>SUM(I252)</f>
        <v>0</v>
      </c>
    </row>
    <row r="252" spans="1:9" ht="13.5" customHeight="1" hidden="1" thickBot="1">
      <c r="A252" s="18" t="s">
        <v>166</v>
      </c>
      <c r="B252" s="11" t="s">
        <v>9</v>
      </c>
      <c r="C252" s="20" t="s">
        <v>69</v>
      </c>
      <c r="D252" s="20" t="s">
        <v>20</v>
      </c>
      <c r="E252" s="20" t="s">
        <v>167</v>
      </c>
      <c r="F252" s="20" t="s">
        <v>14</v>
      </c>
      <c r="G252" s="20" t="s">
        <v>14</v>
      </c>
      <c r="H252" s="20"/>
      <c r="I252" s="196">
        <f>SUM(I253)</f>
        <v>0</v>
      </c>
    </row>
    <row r="253" spans="1:9" s="55" customFormat="1" ht="13.5" customHeight="1" hidden="1" thickBot="1">
      <c r="A253" s="22" t="s">
        <v>163</v>
      </c>
      <c r="B253" s="11" t="s">
        <v>9</v>
      </c>
      <c r="C253" s="27" t="s">
        <v>69</v>
      </c>
      <c r="D253" s="24" t="s">
        <v>20</v>
      </c>
      <c r="E253" s="24" t="s">
        <v>167</v>
      </c>
      <c r="F253" s="24" t="s">
        <v>14</v>
      </c>
      <c r="G253" s="24" t="s">
        <v>14</v>
      </c>
      <c r="H253" s="24" t="s">
        <v>164</v>
      </c>
      <c r="I253" s="198"/>
    </row>
    <row r="254" spans="1:9" ht="13.5" customHeight="1" hidden="1" thickBot="1">
      <c r="A254" s="39"/>
      <c r="B254" s="11" t="s">
        <v>9</v>
      </c>
      <c r="C254" s="114"/>
      <c r="D254" s="41"/>
      <c r="E254" s="41"/>
      <c r="F254" s="41"/>
      <c r="G254" s="41"/>
      <c r="H254" s="41"/>
      <c r="I254" s="209"/>
    </row>
    <row r="255" spans="1:9" s="48" customFormat="1" ht="13.5" customHeight="1" hidden="1" thickBot="1">
      <c r="A255" s="46" t="s">
        <v>168</v>
      </c>
      <c r="B255" s="11" t="s">
        <v>9</v>
      </c>
      <c r="C255" s="89" t="s">
        <v>60</v>
      </c>
      <c r="D255" s="90"/>
      <c r="E255" s="90"/>
      <c r="F255" s="90"/>
      <c r="G255" s="90"/>
      <c r="H255" s="90"/>
      <c r="I255" s="204">
        <f>SUM(I256+I274+I277)</f>
        <v>0</v>
      </c>
    </row>
    <row r="256" spans="1:9" s="106" customFormat="1" ht="13.5" customHeight="1" hidden="1" thickBot="1">
      <c r="A256" s="13" t="s">
        <v>169</v>
      </c>
      <c r="B256" s="11" t="s">
        <v>9</v>
      </c>
      <c r="C256" s="14" t="s">
        <v>60</v>
      </c>
      <c r="D256" s="15" t="s">
        <v>10</v>
      </c>
      <c r="E256" s="15"/>
      <c r="F256" s="115"/>
      <c r="G256" s="115"/>
      <c r="H256" s="115"/>
      <c r="I256" s="201">
        <f>SUM(I257+I259+I261+I263+I265)</f>
        <v>0</v>
      </c>
    </row>
    <row r="257" spans="1:9" ht="13.5" customHeight="1" hidden="1" thickBot="1">
      <c r="A257" s="49" t="s">
        <v>150</v>
      </c>
      <c r="B257" s="11" t="s">
        <v>9</v>
      </c>
      <c r="C257" s="116" t="s">
        <v>60</v>
      </c>
      <c r="D257" s="50" t="s">
        <v>10</v>
      </c>
      <c r="E257" s="50" t="s">
        <v>145</v>
      </c>
      <c r="F257" s="50" t="s">
        <v>14</v>
      </c>
      <c r="G257" s="50" t="s">
        <v>14</v>
      </c>
      <c r="H257" s="50"/>
      <c r="I257" s="210">
        <f>SUM(I258)</f>
        <v>0</v>
      </c>
    </row>
    <row r="258" spans="1:9" s="55" customFormat="1" ht="13.5" customHeight="1" hidden="1" thickBot="1">
      <c r="A258" s="51" t="s">
        <v>119</v>
      </c>
      <c r="B258" s="11" t="s">
        <v>9</v>
      </c>
      <c r="C258" s="117" t="s">
        <v>60</v>
      </c>
      <c r="D258" s="52" t="s">
        <v>10</v>
      </c>
      <c r="E258" s="52" t="s">
        <v>145</v>
      </c>
      <c r="F258" s="52" t="s">
        <v>14</v>
      </c>
      <c r="G258" s="52" t="s">
        <v>14</v>
      </c>
      <c r="H258" s="52" t="s">
        <v>120</v>
      </c>
      <c r="I258" s="211"/>
    </row>
    <row r="259" spans="1:9" ht="13.5" customHeight="1" hidden="1" thickBot="1">
      <c r="A259" s="18" t="s">
        <v>170</v>
      </c>
      <c r="B259" s="11" t="s">
        <v>9</v>
      </c>
      <c r="C259" s="84" t="s">
        <v>60</v>
      </c>
      <c r="D259" s="20" t="s">
        <v>10</v>
      </c>
      <c r="E259" s="20" t="s">
        <v>171</v>
      </c>
      <c r="F259" s="20" t="s">
        <v>14</v>
      </c>
      <c r="G259" s="20" t="s">
        <v>14</v>
      </c>
      <c r="H259" s="20"/>
      <c r="I259" s="196">
        <f>SUM(I260)</f>
        <v>0</v>
      </c>
    </row>
    <row r="260" spans="1:9" s="55" customFormat="1" ht="13.5" customHeight="1" hidden="1" thickBot="1">
      <c r="A260" s="22" t="s">
        <v>119</v>
      </c>
      <c r="B260" s="11" t="s">
        <v>9</v>
      </c>
      <c r="C260" s="85" t="s">
        <v>60</v>
      </c>
      <c r="D260" s="24" t="s">
        <v>10</v>
      </c>
      <c r="E260" s="24" t="s">
        <v>171</v>
      </c>
      <c r="F260" s="24" t="s">
        <v>14</v>
      </c>
      <c r="G260" s="24" t="s">
        <v>14</v>
      </c>
      <c r="H260" s="24" t="s">
        <v>120</v>
      </c>
      <c r="I260" s="198"/>
    </row>
    <row r="261" spans="1:9" ht="13.5" customHeight="1" hidden="1" thickBot="1">
      <c r="A261" s="56" t="s">
        <v>172</v>
      </c>
      <c r="B261" s="11" t="s">
        <v>9</v>
      </c>
      <c r="C261" s="118" t="s">
        <v>60</v>
      </c>
      <c r="D261" s="57" t="s">
        <v>10</v>
      </c>
      <c r="E261" s="57" t="s">
        <v>173</v>
      </c>
      <c r="F261" s="57" t="s">
        <v>14</v>
      </c>
      <c r="G261" s="57" t="s">
        <v>14</v>
      </c>
      <c r="H261" s="57"/>
      <c r="I261" s="212">
        <f>SUM(I262)</f>
        <v>0</v>
      </c>
    </row>
    <row r="262" spans="1:9" s="55" customFormat="1" ht="13.5" customHeight="1" hidden="1" thickBot="1">
      <c r="A262" s="22" t="s">
        <v>119</v>
      </c>
      <c r="B262" s="11" t="s">
        <v>9</v>
      </c>
      <c r="C262" s="85" t="s">
        <v>60</v>
      </c>
      <c r="D262" s="24" t="s">
        <v>10</v>
      </c>
      <c r="E262" s="24" t="s">
        <v>173</v>
      </c>
      <c r="F262" s="24" t="s">
        <v>14</v>
      </c>
      <c r="G262" s="24" t="s">
        <v>14</v>
      </c>
      <c r="H262" s="24" t="s">
        <v>120</v>
      </c>
      <c r="I262" s="198"/>
    </row>
    <row r="263" spans="1:9" ht="13.5" customHeight="1" hidden="1" thickBot="1">
      <c r="A263" s="18" t="s">
        <v>174</v>
      </c>
      <c r="B263" s="11" t="s">
        <v>9</v>
      </c>
      <c r="C263" s="84" t="s">
        <v>60</v>
      </c>
      <c r="D263" s="20" t="s">
        <v>10</v>
      </c>
      <c r="E263" s="20" t="s">
        <v>175</v>
      </c>
      <c r="F263" s="20" t="s">
        <v>14</v>
      </c>
      <c r="G263" s="20" t="s">
        <v>14</v>
      </c>
      <c r="H263" s="20"/>
      <c r="I263" s="196">
        <f>SUM(I264)</f>
        <v>0</v>
      </c>
    </row>
    <row r="264" spans="1:9" s="55" customFormat="1" ht="13.5" customHeight="1" hidden="1" thickBot="1">
      <c r="A264" s="22" t="s">
        <v>119</v>
      </c>
      <c r="B264" s="11" t="s">
        <v>9</v>
      </c>
      <c r="C264" s="85" t="s">
        <v>60</v>
      </c>
      <c r="D264" s="24" t="s">
        <v>10</v>
      </c>
      <c r="E264" s="24" t="s">
        <v>175</v>
      </c>
      <c r="F264" s="24" t="s">
        <v>14</v>
      </c>
      <c r="G264" s="24" t="s">
        <v>14</v>
      </c>
      <c r="H264" s="24" t="s">
        <v>120</v>
      </c>
      <c r="I264" s="198"/>
    </row>
    <row r="265" spans="1:9" ht="13.5" customHeight="1" hidden="1" thickBot="1">
      <c r="A265" s="119" t="s">
        <v>59</v>
      </c>
      <c r="B265" s="11" t="s">
        <v>9</v>
      </c>
      <c r="C265" s="118" t="s">
        <v>60</v>
      </c>
      <c r="D265" s="57" t="s">
        <v>10</v>
      </c>
      <c r="E265" s="57" t="s">
        <v>134</v>
      </c>
      <c r="F265" s="57" t="s">
        <v>14</v>
      </c>
      <c r="G265" s="57" t="s">
        <v>14</v>
      </c>
      <c r="H265" s="57"/>
      <c r="I265" s="212">
        <f>SUM(I266+I268+I270+I272)</f>
        <v>0</v>
      </c>
    </row>
    <row r="266" spans="1:9" ht="13.5" customHeight="1" hidden="1" thickBot="1">
      <c r="A266" s="120" t="s">
        <v>133</v>
      </c>
      <c r="B266" s="11" t="s">
        <v>9</v>
      </c>
      <c r="C266" s="84" t="s">
        <v>60</v>
      </c>
      <c r="D266" s="20" t="s">
        <v>10</v>
      </c>
      <c r="E266" s="20" t="s">
        <v>134</v>
      </c>
      <c r="F266" s="83" t="s">
        <v>14</v>
      </c>
      <c r="G266" s="66" t="s">
        <v>41</v>
      </c>
      <c r="H266" s="20"/>
      <c r="I266" s="196">
        <f>SUM(I267)</f>
        <v>0</v>
      </c>
    </row>
    <row r="267" spans="1:9" s="55" customFormat="1" ht="13.5" customHeight="1" hidden="1" thickBot="1">
      <c r="A267" s="22" t="s">
        <v>176</v>
      </c>
      <c r="B267" s="11" t="s">
        <v>9</v>
      </c>
      <c r="C267" s="85" t="s">
        <v>60</v>
      </c>
      <c r="D267" s="24" t="s">
        <v>10</v>
      </c>
      <c r="E267" s="24" t="s">
        <v>134</v>
      </c>
      <c r="F267" s="79" t="s">
        <v>14</v>
      </c>
      <c r="G267" s="86" t="s">
        <v>41</v>
      </c>
      <c r="H267" s="24" t="s">
        <v>177</v>
      </c>
      <c r="I267" s="198"/>
    </row>
    <row r="268" spans="1:9" ht="13.5" customHeight="1" hidden="1" thickBot="1">
      <c r="A268" s="18" t="s">
        <v>178</v>
      </c>
      <c r="B268" s="11" t="s">
        <v>9</v>
      </c>
      <c r="C268" s="84" t="s">
        <v>60</v>
      </c>
      <c r="D268" s="20" t="s">
        <v>10</v>
      </c>
      <c r="E268" s="20" t="s">
        <v>93</v>
      </c>
      <c r="F268" s="83" t="s">
        <v>14</v>
      </c>
      <c r="G268" s="66" t="s">
        <v>14</v>
      </c>
      <c r="H268" s="20"/>
      <c r="I268" s="196">
        <f>SUM(I269)</f>
        <v>0</v>
      </c>
    </row>
    <row r="269" spans="1:9" s="55" customFormat="1" ht="13.5" customHeight="1" hidden="1" thickBot="1">
      <c r="A269" s="22" t="s">
        <v>179</v>
      </c>
      <c r="B269" s="11" t="s">
        <v>9</v>
      </c>
      <c r="C269" s="85" t="s">
        <v>60</v>
      </c>
      <c r="D269" s="24" t="s">
        <v>10</v>
      </c>
      <c r="E269" s="24" t="s">
        <v>93</v>
      </c>
      <c r="F269" s="79" t="s">
        <v>14</v>
      </c>
      <c r="G269" s="86" t="s">
        <v>41</v>
      </c>
      <c r="H269" s="24" t="s">
        <v>180</v>
      </c>
      <c r="I269" s="198"/>
    </row>
    <row r="270" spans="1:9" ht="13.5" customHeight="1" hidden="1" thickBot="1">
      <c r="A270" s="18" t="s">
        <v>181</v>
      </c>
      <c r="B270" s="11" t="s">
        <v>9</v>
      </c>
      <c r="C270" s="84" t="s">
        <v>60</v>
      </c>
      <c r="D270" s="20" t="s">
        <v>10</v>
      </c>
      <c r="E270" s="20" t="s">
        <v>93</v>
      </c>
      <c r="F270" s="83" t="s">
        <v>14</v>
      </c>
      <c r="G270" s="66" t="s">
        <v>14</v>
      </c>
      <c r="H270" s="20"/>
      <c r="I270" s="196">
        <f>SUM(I271)</f>
        <v>0</v>
      </c>
    </row>
    <row r="271" spans="1:9" s="55" customFormat="1" ht="13.5" customHeight="1" hidden="1" thickBot="1">
      <c r="A271" s="22" t="s">
        <v>179</v>
      </c>
      <c r="B271" s="11" t="s">
        <v>9</v>
      </c>
      <c r="C271" s="85" t="s">
        <v>60</v>
      </c>
      <c r="D271" s="24" t="s">
        <v>10</v>
      </c>
      <c r="E271" s="24" t="s">
        <v>93</v>
      </c>
      <c r="F271" s="79" t="s">
        <v>14</v>
      </c>
      <c r="G271" s="86" t="s">
        <v>41</v>
      </c>
      <c r="H271" s="24" t="s">
        <v>180</v>
      </c>
      <c r="I271" s="198"/>
    </row>
    <row r="272" spans="1:9" ht="13.5" customHeight="1" hidden="1" thickBot="1">
      <c r="A272" s="18" t="s">
        <v>182</v>
      </c>
      <c r="B272" s="11" t="s">
        <v>9</v>
      </c>
      <c r="C272" s="84" t="s">
        <v>60</v>
      </c>
      <c r="D272" s="20" t="s">
        <v>10</v>
      </c>
      <c r="E272" s="20" t="s">
        <v>93</v>
      </c>
      <c r="F272" s="83" t="s">
        <v>14</v>
      </c>
      <c r="G272" s="66" t="s">
        <v>14</v>
      </c>
      <c r="H272" s="20"/>
      <c r="I272" s="196">
        <f>SUM(I273)</f>
        <v>0</v>
      </c>
    </row>
    <row r="273" spans="1:9" s="55" customFormat="1" ht="13.5" customHeight="1" hidden="1" thickBot="1">
      <c r="A273" s="22" t="s">
        <v>179</v>
      </c>
      <c r="B273" s="11" t="s">
        <v>9</v>
      </c>
      <c r="C273" s="85" t="s">
        <v>60</v>
      </c>
      <c r="D273" s="24" t="s">
        <v>10</v>
      </c>
      <c r="E273" s="24" t="s">
        <v>93</v>
      </c>
      <c r="F273" s="79" t="s">
        <v>14</v>
      </c>
      <c r="G273" s="86" t="s">
        <v>41</v>
      </c>
      <c r="H273" s="24" t="s">
        <v>180</v>
      </c>
      <c r="I273" s="198"/>
    </row>
    <row r="274" spans="1:9" s="106" customFormat="1" ht="13.5" customHeight="1" hidden="1" thickBot="1">
      <c r="A274" s="33" t="s">
        <v>183</v>
      </c>
      <c r="B274" s="11" t="s">
        <v>9</v>
      </c>
      <c r="C274" s="34" t="s">
        <v>60</v>
      </c>
      <c r="D274" s="35" t="s">
        <v>12</v>
      </c>
      <c r="E274" s="113"/>
      <c r="F274" s="113"/>
      <c r="G274" s="113"/>
      <c r="H274" s="113"/>
      <c r="I274" s="199">
        <f>SUM(I275)</f>
        <v>0</v>
      </c>
    </row>
    <row r="275" spans="1:9" ht="13.5" customHeight="1" hidden="1" thickBot="1">
      <c r="A275" s="18" t="s">
        <v>184</v>
      </c>
      <c r="B275" s="11" t="s">
        <v>9</v>
      </c>
      <c r="C275" s="84" t="s">
        <v>60</v>
      </c>
      <c r="D275" s="20" t="s">
        <v>12</v>
      </c>
      <c r="E275" s="20" t="s">
        <v>185</v>
      </c>
      <c r="F275" s="20" t="s">
        <v>14</v>
      </c>
      <c r="G275" s="20" t="s">
        <v>14</v>
      </c>
      <c r="H275" s="20"/>
      <c r="I275" s="196">
        <f>SUM(I276)</f>
        <v>0</v>
      </c>
    </row>
    <row r="276" spans="1:9" s="55" customFormat="1" ht="13.5" customHeight="1" hidden="1" thickBot="1">
      <c r="A276" s="22" t="s">
        <v>179</v>
      </c>
      <c r="B276" s="11" t="s">
        <v>9</v>
      </c>
      <c r="C276" s="85" t="s">
        <v>60</v>
      </c>
      <c r="D276" s="24" t="s">
        <v>12</v>
      </c>
      <c r="E276" s="24" t="s">
        <v>185</v>
      </c>
      <c r="F276" s="24" t="s">
        <v>14</v>
      </c>
      <c r="G276" s="24" t="s">
        <v>14</v>
      </c>
      <c r="H276" s="24" t="s">
        <v>180</v>
      </c>
      <c r="I276" s="198"/>
    </row>
    <row r="277" spans="1:9" s="37" customFormat="1" ht="13.5" customHeight="1" hidden="1" thickBot="1">
      <c r="A277" s="13" t="s">
        <v>186</v>
      </c>
      <c r="B277" s="11" t="s">
        <v>9</v>
      </c>
      <c r="C277" s="14" t="s">
        <v>60</v>
      </c>
      <c r="D277" s="15" t="s">
        <v>20</v>
      </c>
      <c r="E277" s="15"/>
      <c r="F277" s="15"/>
      <c r="G277" s="15"/>
      <c r="H277" s="15"/>
      <c r="I277" s="201">
        <f>SUM(I278+I280)</f>
        <v>0</v>
      </c>
    </row>
    <row r="278" spans="1:9" ht="13.5" customHeight="1" hidden="1" thickBot="1">
      <c r="A278" s="18" t="s">
        <v>95</v>
      </c>
      <c r="B278" s="11" t="s">
        <v>9</v>
      </c>
      <c r="C278" s="19" t="s">
        <v>60</v>
      </c>
      <c r="D278" s="20" t="s">
        <v>20</v>
      </c>
      <c r="E278" s="20" t="s">
        <v>96</v>
      </c>
      <c r="F278" s="20" t="s">
        <v>14</v>
      </c>
      <c r="G278" s="20" t="s">
        <v>14</v>
      </c>
      <c r="H278" s="20"/>
      <c r="I278" s="196">
        <f>SUM(I279)</f>
        <v>0</v>
      </c>
    </row>
    <row r="279" spans="1:9" s="17" customFormat="1" ht="13.5" customHeight="1" hidden="1" thickBot="1">
      <c r="A279" s="22" t="s">
        <v>105</v>
      </c>
      <c r="B279" s="11" t="s">
        <v>9</v>
      </c>
      <c r="C279" s="23" t="s">
        <v>60</v>
      </c>
      <c r="D279" s="24" t="s">
        <v>20</v>
      </c>
      <c r="E279" s="24" t="s">
        <v>96</v>
      </c>
      <c r="F279" s="24" t="s">
        <v>14</v>
      </c>
      <c r="G279" s="24" t="s">
        <v>14</v>
      </c>
      <c r="H279" s="24" t="s">
        <v>106</v>
      </c>
      <c r="I279" s="198"/>
    </row>
    <row r="280" spans="1:9" ht="13.5" customHeight="1" hidden="1" thickBot="1">
      <c r="A280" s="49" t="s">
        <v>150</v>
      </c>
      <c r="B280" s="11" t="s">
        <v>9</v>
      </c>
      <c r="C280" s="19" t="s">
        <v>60</v>
      </c>
      <c r="D280" s="20" t="s">
        <v>20</v>
      </c>
      <c r="E280" s="20" t="s">
        <v>145</v>
      </c>
      <c r="F280" s="20" t="s">
        <v>14</v>
      </c>
      <c r="G280" s="20" t="s">
        <v>14</v>
      </c>
      <c r="H280" s="20"/>
      <c r="I280" s="196">
        <f>SUM(I281)</f>
        <v>0</v>
      </c>
    </row>
    <row r="281" spans="1:9" s="17" customFormat="1" ht="13.5" customHeight="1" hidden="1" thickBot="1">
      <c r="A281" s="51" t="s">
        <v>119</v>
      </c>
      <c r="B281" s="11" t="s">
        <v>9</v>
      </c>
      <c r="C281" s="23" t="s">
        <v>60</v>
      </c>
      <c r="D281" s="24" t="s">
        <v>20</v>
      </c>
      <c r="E281" s="24" t="s">
        <v>145</v>
      </c>
      <c r="F281" s="24" t="s">
        <v>14</v>
      </c>
      <c r="G281" s="24" t="s">
        <v>14</v>
      </c>
      <c r="H281" s="24" t="s">
        <v>120</v>
      </c>
      <c r="I281" s="198"/>
    </row>
    <row r="282" spans="1:9" ht="13.5" customHeight="1" hidden="1" thickBot="1">
      <c r="A282" s="121"/>
      <c r="B282" s="122" t="s">
        <v>9</v>
      </c>
      <c r="C282" s="123"/>
      <c r="D282" s="124"/>
      <c r="E282" s="124"/>
      <c r="F282" s="124"/>
      <c r="G282" s="124"/>
      <c r="H282" s="124"/>
      <c r="I282" s="202"/>
    </row>
    <row r="283" spans="1:9" ht="13.5" customHeight="1" hidden="1" thickBot="1">
      <c r="A283" s="18" t="s">
        <v>162</v>
      </c>
      <c r="B283" s="125"/>
      <c r="C283" s="84" t="s">
        <v>69</v>
      </c>
      <c r="D283" s="20" t="s">
        <v>10</v>
      </c>
      <c r="E283" s="20" t="s">
        <v>132</v>
      </c>
      <c r="F283" s="20" t="s">
        <v>14</v>
      </c>
      <c r="G283" s="20" t="s">
        <v>14</v>
      </c>
      <c r="H283" s="20"/>
      <c r="I283" s="196">
        <f>I284</f>
        <v>0</v>
      </c>
    </row>
    <row r="284" spans="1:9" ht="13.5" customHeight="1" hidden="1" thickBot="1">
      <c r="A284" s="22" t="s">
        <v>187</v>
      </c>
      <c r="B284" s="126"/>
      <c r="C284" s="85" t="s">
        <v>69</v>
      </c>
      <c r="D284" s="24" t="s">
        <v>10</v>
      </c>
      <c r="E284" s="24" t="s">
        <v>132</v>
      </c>
      <c r="F284" s="24" t="s">
        <v>33</v>
      </c>
      <c r="G284" s="24" t="s">
        <v>14</v>
      </c>
      <c r="H284" s="28"/>
      <c r="I284" s="193">
        <f>I285</f>
        <v>0</v>
      </c>
    </row>
    <row r="285" spans="1:9" ht="13.5" customHeight="1" hidden="1" thickBot="1">
      <c r="A285" s="25" t="s">
        <v>152</v>
      </c>
      <c r="B285" s="127"/>
      <c r="C285" s="110" t="s">
        <v>69</v>
      </c>
      <c r="D285" s="45" t="s">
        <v>10</v>
      </c>
      <c r="E285" s="45" t="s">
        <v>132</v>
      </c>
      <c r="F285" s="45" t="s">
        <v>33</v>
      </c>
      <c r="G285" s="45" t="s">
        <v>14</v>
      </c>
      <c r="H285" s="45" t="s">
        <v>23</v>
      </c>
      <c r="I285" s="202"/>
    </row>
    <row r="286" spans="1:9" s="48" customFormat="1" ht="20.25" customHeight="1" hidden="1" thickBot="1">
      <c r="A286" s="278" t="s">
        <v>188</v>
      </c>
      <c r="B286" s="259" t="s">
        <v>9</v>
      </c>
      <c r="C286" s="273" t="s">
        <v>189</v>
      </c>
      <c r="D286" s="281"/>
      <c r="E286" s="281"/>
      <c r="F286" s="281"/>
      <c r="G286" s="281"/>
      <c r="H286" s="281"/>
      <c r="I286" s="237">
        <f>SUM(I292+I295+I317+I287+I320)</f>
        <v>0</v>
      </c>
    </row>
    <row r="287" spans="1:9" s="106" customFormat="1" ht="13.5" customHeight="1" hidden="1" thickBot="1">
      <c r="A287" s="13" t="s">
        <v>190</v>
      </c>
      <c r="B287" s="11" t="s">
        <v>9</v>
      </c>
      <c r="C287" s="235" t="s">
        <v>189</v>
      </c>
      <c r="D287" s="236" t="s">
        <v>10</v>
      </c>
      <c r="E287" s="275"/>
      <c r="F287" s="275"/>
      <c r="G287" s="275"/>
      <c r="H287" s="275"/>
      <c r="I287" s="247">
        <f>SUM(I288)</f>
        <v>0</v>
      </c>
    </row>
    <row r="288" spans="1:9" ht="13.5" customHeight="1" hidden="1" thickBot="1">
      <c r="A288" s="18" t="s">
        <v>191</v>
      </c>
      <c r="B288" s="11" t="s">
        <v>9</v>
      </c>
      <c r="C288" s="270" t="s">
        <v>189</v>
      </c>
      <c r="D288" s="220" t="s">
        <v>10</v>
      </c>
      <c r="E288" s="220" t="s">
        <v>192</v>
      </c>
      <c r="F288" s="220" t="s">
        <v>14</v>
      </c>
      <c r="G288" s="220" t="s">
        <v>14</v>
      </c>
      <c r="H288" s="220"/>
      <c r="I288" s="240">
        <f>SUM(I291)</f>
        <v>0</v>
      </c>
    </row>
    <row r="289" spans="1:9" ht="13.5" customHeight="1" hidden="1" thickBot="1">
      <c r="A289" s="25" t="s">
        <v>193</v>
      </c>
      <c r="B289" s="11"/>
      <c r="C289" s="271" t="s">
        <v>189</v>
      </c>
      <c r="D289" s="222" t="s">
        <v>10</v>
      </c>
      <c r="E289" s="222" t="s">
        <v>194</v>
      </c>
      <c r="F289" s="222" t="s">
        <v>14</v>
      </c>
      <c r="G289" s="222" t="s">
        <v>14</v>
      </c>
      <c r="H289" s="226"/>
      <c r="I289" s="241">
        <f>I290</f>
        <v>0</v>
      </c>
    </row>
    <row r="290" spans="1:9" ht="13.5" customHeight="1" hidden="1" thickBot="1">
      <c r="A290" s="22" t="s">
        <v>195</v>
      </c>
      <c r="B290" s="11"/>
      <c r="C290" s="271" t="s">
        <v>189</v>
      </c>
      <c r="D290" s="222" t="s">
        <v>10</v>
      </c>
      <c r="E290" s="222" t="s">
        <v>194</v>
      </c>
      <c r="F290" s="222" t="s">
        <v>10</v>
      </c>
      <c r="G290" s="222" t="s">
        <v>14</v>
      </c>
      <c r="H290" s="226"/>
      <c r="I290" s="241">
        <f>I291</f>
        <v>0</v>
      </c>
    </row>
    <row r="291" spans="1:9" s="55" customFormat="1" ht="13.5" customHeight="1" hidden="1" thickBot="1">
      <c r="A291" s="25" t="s">
        <v>196</v>
      </c>
      <c r="B291" s="11" t="s">
        <v>9</v>
      </c>
      <c r="C291" s="274" t="s">
        <v>189</v>
      </c>
      <c r="D291" s="258" t="s">
        <v>10</v>
      </c>
      <c r="E291" s="258" t="s">
        <v>194</v>
      </c>
      <c r="F291" s="258" t="s">
        <v>10</v>
      </c>
      <c r="G291" s="258" t="s">
        <v>14</v>
      </c>
      <c r="H291" s="258" t="s">
        <v>35</v>
      </c>
      <c r="I291" s="242">
        <v>0</v>
      </c>
    </row>
    <row r="292" spans="1:9" s="106" customFormat="1" ht="13.5" customHeight="1" hidden="1">
      <c r="A292" s="13" t="s">
        <v>197</v>
      </c>
      <c r="B292" s="128"/>
      <c r="C292" s="14" t="s">
        <v>189</v>
      </c>
      <c r="D292" s="15" t="s">
        <v>12</v>
      </c>
      <c r="E292" s="115"/>
      <c r="F292" s="115"/>
      <c r="G292" s="115"/>
      <c r="H292" s="115"/>
      <c r="I292" s="16">
        <f>SUM(I293)</f>
        <v>0</v>
      </c>
    </row>
    <row r="293" spans="1:9" ht="13.5" customHeight="1" hidden="1">
      <c r="A293" s="18" t="s">
        <v>198</v>
      </c>
      <c r="B293" s="129"/>
      <c r="C293" s="84" t="s">
        <v>189</v>
      </c>
      <c r="D293" s="20" t="s">
        <v>12</v>
      </c>
      <c r="E293" s="20" t="s">
        <v>199</v>
      </c>
      <c r="F293" s="20" t="s">
        <v>14</v>
      </c>
      <c r="G293" s="20" t="s">
        <v>14</v>
      </c>
      <c r="H293" s="20"/>
      <c r="I293" s="21">
        <f>SUM(I294)</f>
        <v>0</v>
      </c>
    </row>
    <row r="294" spans="1:9" s="55" customFormat="1" ht="13.5" customHeight="1" hidden="1">
      <c r="A294" s="22" t="s">
        <v>119</v>
      </c>
      <c r="B294" s="130"/>
      <c r="C294" s="85" t="s">
        <v>189</v>
      </c>
      <c r="D294" s="24" t="s">
        <v>12</v>
      </c>
      <c r="E294" s="24" t="s">
        <v>199</v>
      </c>
      <c r="F294" s="24" t="s">
        <v>14</v>
      </c>
      <c r="G294" s="24" t="s">
        <v>14</v>
      </c>
      <c r="H294" s="24" t="s">
        <v>120</v>
      </c>
      <c r="I294" s="26"/>
    </row>
    <row r="295" spans="1:9" s="106" customFormat="1" ht="13.5" customHeight="1" hidden="1">
      <c r="A295" s="33" t="s">
        <v>200</v>
      </c>
      <c r="B295" s="131"/>
      <c r="C295" s="34" t="s">
        <v>189</v>
      </c>
      <c r="D295" s="35" t="s">
        <v>16</v>
      </c>
      <c r="E295" s="113"/>
      <c r="F295" s="113"/>
      <c r="G295" s="113"/>
      <c r="H295" s="113"/>
      <c r="I295" s="36">
        <f>SUM(I296+I300+I302)+I311+I313</f>
        <v>0</v>
      </c>
    </row>
    <row r="296" spans="1:9" ht="13.5" customHeight="1" hidden="1">
      <c r="A296" s="18" t="s">
        <v>107</v>
      </c>
      <c r="B296" s="129"/>
      <c r="C296" s="84" t="s">
        <v>189</v>
      </c>
      <c r="D296" s="20" t="s">
        <v>16</v>
      </c>
      <c r="E296" s="20" t="s">
        <v>108</v>
      </c>
      <c r="F296" s="20" t="s">
        <v>14</v>
      </c>
      <c r="G296" s="20" t="s">
        <v>14</v>
      </c>
      <c r="H296" s="20"/>
      <c r="I296" s="21">
        <f>SUM(I297+I299+I298)</f>
        <v>0</v>
      </c>
    </row>
    <row r="297" spans="1:9" s="55" customFormat="1" ht="13.5" customHeight="1" hidden="1">
      <c r="A297" s="22" t="s">
        <v>201</v>
      </c>
      <c r="B297" s="130"/>
      <c r="C297" s="85" t="s">
        <v>189</v>
      </c>
      <c r="D297" s="24" t="s">
        <v>16</v>
      </c>
      <c r="E297" s="24" t="s">
        <v>108</v>
      </c>
      <c r="F297" s="24" t="s">
        <v>14</v>
      </c>
      <c r="G297" s="24" t="s">
        <v>14</v>
      </c>
      <c r="H297" s="24" t="s">
        <v>202</v>
      </c>
      <c r="I297" s="26"/>
    </row>
    <row r="298" spans="1:9" s="55" customFormat="1" ht="13.5" customHeight="1" hidden="1">
      <c r="A298" s="22" t="s">
        <v>203</v>
      </c>
      <c r="B298" s="130"/>
      <c r="C298" s="85" t="s">
        <v>189</v>
      </c>
      <c r="D298" s="24" t="s">
        <v>16</v>
      </c>
      <c r="E298" s="24" t="s">
        <v>108</v>
      </c>
      <c r="F298" s="24" t="s">
        <v>14</v>
      </c>
      <c r="G298" s="24" t="s">
        <v>14</v>
      </c>
      <c r="H298" s="24" t="s">
        <v>204</v>
      </c>
      <c r="I298" s="26"/>
    </row>
    <row r="299" spans="1:9" s="55" customFormat="1" ht="13.5" customHeight="1" hidden="1">
      <c r="A299" s="22" t="s">
        <v>205</v>
      </c>
      <c r="B299" s="130"/>
      <c r="C299" s="85" t="s">
        <v>189</v>
      </c>
      <c r="D299" s="24" t="s">
        <v>16</v>
      </c>
      <c r="E299" s="24" t="s">
        <v>108</v>
      </c>
      <c r="F299" s="24" t="s">
        <v>14</v>
      </c>
      <c r="G299" s="24" t="s">
        <v>14</v>
      </c>
      <c r="H299" s="24" t="s">
        <v>206</v>
      </c>
      <c r="I299" s="26"/>
    </row>
    <row r="300" spans="1:9" ht="13.5" customHeight="1" hidden="1">
      <c r="A300" s="18" t="s">
        <v>70</v>
      </c>
      <c r="B300" s="129"/>
      <c r="C300" s="84" t="s">
        <v>189</v>
      </c>
      <c r="D300" s="20" t="s">
        <v>16</v>
      </c>
      <c r="E300" s="20" t="s">
        <v>71</v>
      </c>
      <c r="F300" s="20" t="s">
        <v>14</v>
      </c>
      <c r="G300" s="20" t="s">
        <v>14</v>
      </c>
      <c r="H300" s="20"/>
      <c r="I300" s="21">
        <f>SUM(I301)</f>
        <v>0</v>
      </c>
    </row>
    <row r="301" spans="1:9" s="55" customFormat="1" ht="13.5" customHeight="1" hidden="1" thickBot="1">
      <c r="A301" s="59" t="s">
        <v>207</v>
      </c>
      <c r="B301" s="132"/>
      <c r="C301" s="133" t="s">
        <v>189</v>
      </c>
      <c r="D301" s="61" t="s">
        <v>16</v>
      </c>
      <c r="E301" s="61" t="s">
        <v>71</v>
      </c>
      <c r="F301" s="61" t="s">
        <v>14</v>
      </c>
      <c r="G301" s="61" t="s">
        <v>14</v>
      </c>
      <c r="H301" s="61" t="s">
        <v>208</v>
      </c>
      <c r="I301" s="62"/>
    </row>
    <row r="302" spans="1:9" s="106" customFormat="1" ht="15.75" hidden="1" thickBot="1">
      <c r="A302" s="13" t="s">
        <v>200</v>
      </c>
      <c r="B302" s="11" t="s">
        <v>9</v>
      </c>
      <c r="C302" s="236" t="s">
        <v>189</v>
      </c>
      <c r="D302" s="236" t="s">
        <v>16</v>
      </c>
      <c r="E302" s="236"/>
      <c r="F302" s="236"/>
      <c r="G302" s="236"/>
      <c r="H302" s="236"/>
      <c r="I302" s="247">
        <f>I303</f>
        <v>0</v>
      </c>
    </row>
    <row r="303" spans="1:9" ht="15.75" hidden="1" thickBot="1">
      <c r="A303" s="18" t="s">
        <v>209</v>
      </c>
      <c r="B303" s="11" t="s">
        <v>9</v>
      </c>
      <c r="C303" s="270" t="s">
        <v>189</v>
      </c>
      <c r="D303" s="220" t="s">
        <v>16</v>
      </c>
      <c r="E303" s="220" t="s">
        <v>210</v>
      </c>
      <c r="F303" s="220" t="s">
        <v>14</v>
      </c>
      <c r="G303" s="220" t="s">
        <v>14</v>
      </c>
      <c r="H303" s="220"/>
      <c r="I303" s="240">
        <f>I304</f>
        <v>0</v>
      </c>
    </row>
    <row r="304" spans="1:9" ht="17.25" customHeight="1" hidden="1" thickBot="1">
      <c r="A304" s="22" t="s">
        <v>211</v>
      </c>
      <c r="B304" s="11"/>
      <c r="C304" s="271" t="s">
        <v>189</v>
      </c>
      <c r="D304" s="222" t="s">
        <v>16</v>
      </c>
      <c r="E304" s="222" t="s">
        <v>210</v>
      </c>
      <c r="F304" s="222" t="s">
        <v>10</v>
      </c>
      <c r="G304" s="222" t="s">
        <v>14</v>
      </c>
      <c r="H304" s="226"/>
      <c r="I304" s="241">
        <f>I305</f>
        <v>0</v>
      </c>
    </row>
    <row r="305" spans="1:9" s="55" customFormat="1" ht="15.75" customHeight="1" hidden="1" thickBot="1">
      <c r="A305" s="25" t="s">
        <v>196</v>
      </c>
      <c r="B305" s="11" t="s">
        <v>9</v>
      </c>
      <c r="C305" s="274" t="s">
        <v>189</v>
      </c>
      <c r="D305" s="258" t="s">
        <v>16</v>
      </c>
      <c r="E305" s="258" t="s">
        <v>210</v>
      </c>
      <c r="F305" s="258" t="s">
        <v>10</v>
      </c>
      <c r="G305" s="258" t="s">
        <v>14</v>
      </c>
      <c r="H305" s="258" t="s">
        <v>35</v>
      </c>
      <c r="I305" s="242">
        <v>0</v>
      </c>
    </row>
    <row r="306" spans="1:9" s="55" customFormat="1" ht="17.25" customHeight="1" hidden="1" thickBot="1">
      <c r="A306" s="46" t="s">
        <v>212</v>
      </c>
      <c r="B306" s="11"/>
      <c r="C306" s="89" t="s">
        <v>78</v>
      </c>
      <c r="D306" s="90"/>
      <c r="E306" s="90"/>
      <c r="F306" s="90"/>
      <c r="G306" s="90"/>
      <c r="H306" s="90"/>
      <c r="I306" s="47">
        <f>I307</f>
        <v>0</v>
      </c>
    </row>
    <row r="307" spans="1:9" s="55" customFormat="1" ht="23.25" customHeight="1" hidden="1" thickBot="1">
      <c r="A307" s="13" t="s">
        <v>213</v>
      </c>
      <c r="B307" s="11"/>
      <c r="C307" s="14" t="s">
        <v>78</v>
      </c>
      <c r="D307" s="15" t="s">
        <v>20</v>
      </c>
      <c r="E307" s="115"/>
      <c r="F307" s="115"/>
      <c r="G307" s="115"/>
      <c r="H307" s="115"/>
      <c r="I307" s="16">
        <f>I308</f>
        <v>0</v>
      </c>
    </row>
    <row r="308" spans="1:9" s="55" customFormat="1" ht="24.75" customHeight="1" hidden="1" thickBot="1">
      <c r="A308" s="18" t="s">
        <v>212</v>
      </c>
      <c r="B308" s="11"/>
      <c r="C308" s="84" t="s">
        <v>78</v>
      </c>
      <c r="D308" s="20" t="s">
        <v>20</v>
      </c>
      <c r="E308" s="20" t="s">
        <v>214</v>
      </c>
      <c r="F308" s="20" t="s">
        <v>14</v>
      </c>
      <c r="G308" s="20" t="s">
        <v>14</v>
      </c>
      <c r="H308" s="20"/>
      <c r="I308" s="21">
        <f>I309</f>
        <v>0</v>
      </c>
    </row>
    <row r="309" spans="1:9" s="55" customFormat="1" ht="26.25" customHeight="1" hidden="1" thickBot="1">
      <c r="A309" s="22" t="s">
        <v>232</v>
      </c>
      <c r="B309" s="11"/>
      <c r="C309" s="85" t="s">
        <v>78</v>
      </c>
      <c r="D309" s="24" t="s">
        <v>20</v>
      </c>
      <c r="E309" s="24" t="s">
        <v>214</v>
      </c>
      <c r="F309" s="24" t="s">
        <v>33</v>
      </c>
      <c r="G309" s="24" t="s">
        <v>14</v>
      </c>
      <c r="H309" s="24"/>
      <c r="I309" s="26">
        <f>I310</f>
        <v>0</v>
      </c>
    </row>
    <row r="310" spans="1:9" s="55" customFormat="1" ht="20.25" customHeight="1" hidden="1" thickBot="1">
      <c r="A310" s="25" t="s">
        <v>213</v>
      </c>
      <c r="B310" s="11"/>
      <c r="C310" s="110" t="s">
        <v>78</v>
      </c>
      <c r="D310" s="45" t="s">
        <v>20</v>
      </c>
      <c r="E310" s="45" t="s">
        <v>214</v>
      </c>
      <c r="F310" s="45" t="s">
        <v>33</v>
      </c>
      <c r="G310" s="45" t="s">
        <v>14</v>
      </c>
      <c r="H310" s="45" t="s">
        <v>215</v>
      </c>
      <c r="I310" s="26">
        <v>0</v>
      </c>
    </row>
    <row r="311" spans="1:9" s="105" customFormat="1" ht="21" customHeight="1" hidden="1" thickBot="1">
      <c r="A311" s="56" t="s">
        <v>216</v>
      </c>
      <c r="B311" s="136"/>
      <c r="C311" s="134" t="s">
        <v>189</v>
      </c>
      <c r="D311" s="30" t="s">
        <v>16</v>
      </c>
      <c r="E311" s="30" t="s">
        <v>217</v>
      </c>
      <c r="F311" s="30" t="s">
        <v>14</v>
      </c>
      <c r="G311" s="30" t="s">
        <v>14</v>
      </c>
      <c r="H311" s="30"/>
      <c r="I311" s="135">
        <f>SUM(I312)</f>
        <v>0</v>
      </c>
    </row>
    <row r="312" spans="1:9" s="55" customFormat="1" ht="18.75" customHeight="1" hidden="1" thickBot="1">
      <c r="A312" s="22" t="s">
        <v>218</v>
      </c>
      <c r="B312" s="130"/>
      <c r="C312" s="85" t="s">
        <v>189</v>
      </c>
      <c r="D312" s="24" t="s">
        <v>16</v>
      </c>
      <c r="E312" s="24" t="s">
        <v>217</v>
      </c>
      <c r="F312" s="24" t="s">
        <v>14</v>
      </c>
      <c r="G312" s="24" t="s">
        <v>14</v>
      </c>
      <c r="H312" s="24" t="s">
        <v>219</v>
      </c>
      <c r="I312" s="26"/>
    </row>
    <row r="313" spans="1:9" s="105" customFormat="1" ht="18" customHeight="1" hidden="1" thickBot="1">
      <c r="A313" s="137" t="s">
        <v>59</v>
      </c>
      <c r="B313" s="138"/>
      <c r="C313" s="134" t="s">
        <v>189</v>
      </c>
      <c r="D313" s="30" t="s">
        <v>16</v>
      </c>
      <c r="E313" s="30" t="s">
        <v>93</v>
      </c>
      <c r="F313" s="30" t="s">
        <v>14</v>
      </c>
      <c r="G313" s="30" t="s">
        <v>14</v>
      </c>
      <c r="H313" s="30"/>
      <c r="I313" s="135">
        <f>SUM(I314:I316)</f>
        <v>0</v>
      </c>
    </row>
    <row r="314" spans="1:9" s="55" customFormat="1" ht="15.75" customHeight="1" hidden="1" thickBot="1">
      <c r="A314" s="22" t="s">
        <v>220</v>
      </c>
      <c r="B314" s="130"/>
      <c r="C314" s="85" t="s">
        <v>189</v>
      </c>
      <c r="D314" s="24" t="s">
        <v>16</v>
      </c>
      <c r="E314" s="24" t="s">
        <v>93</v>
      </c>
      <c r="F314" s="24" t="s">
        <v>14</v>
      </c>
      <c r="G314" s="24" t="s">
        <v>14</v>
      </c>
      <c r="H314" s="24" t="s">
        <v>110</v>
      </c>
      <c r="I314" s="26"/>
    </row>
    <row r="315" spans="1:9" s="55" customFormat="1" ht="24" customHeight="1" hidden="1" thickBot="1">
      <c r="A315" s="22" t="s">
        <v>211</v>
      </c>
      <c r="B315" s="130"/>
      <c r="C315" s="85" t="s">
        <v>189</v>
      </c>
      <c r="D315" s="24" t="s">
        <v>16</v>
      </c>
      <c r="E315" s="24" t="s">
        <v>93</v>
      </c>
      <c r="F315" s="24" t="s">
        <v>14</v>
      </c>
      <c r="G315" s="24" t="s">
        <v>14</v>
      </c>
      <c r="H315" s="24" t="s">
        <v>221</v>
      </c>
      <c r="I315" s="26"/>
    </row>
    <row r="316" spans="1:9" s="55" customFormat="1" ht="22.5" customHeight="1" hidden="1" thickBot="1">
      <c r="A316" s="22" t="s">
        <v>222</v>
      </c>
      <c r="B316" s="130"/>
      <c r="C316" s="85" t="s">
        <v>189</v>
      </c>
      <c r="D316" s="24" t="s">
        <v>16</v>
      </c>
      <c r="E316" s="24" t="s">
        <v>93</v>
      </c>
      <c r="F316" s="24" t="s">
        <v>14</v>
      </c>
      <c r="G316" s="24" t="s">
        <v>14</v>
      </c>
      <c r="H316" s="24" t="s">
        <v>180</v>
      </c>
      <c r="I316" s="26"/>
    </row>
    <row r="317" spans="1:9" s="140" customFormat="1" ht="21" customHeight="1" hidden="1" thickBot="1">
      <c r="A317" s="33" t="s">
        <v>223</v>
      </c>
      <c r="B317" s="131"/>
      <c r="C317" s="34" t="s">
        <v>189</v>
      </c>
      <c r="D317" s="35" t="s">
        <v>20</v>
      </c>
      <c r="E317" s="35"/>
      <c r="F317" s="139"/>
      <c r="G317" s="35"/>
      <c r="H317" s="35"/>
      <c r="I317" s="36">
        <f>SUM(I318)</f>
        <v>0</v>
      </c>
    </row>
    <row r="318" spans="1:9" s="55" customFormat="1" ht="20.25" customHeight="1" hidden="1" thickBot="1">
      <c r="A318" s="18" t="s">
        <v>224</v>
      </c>
      <c r="B318" s="129"/>
      <c r="C318" s="84" t="s">
        <v>189</v>
      </c>
      <c r="D318" s="20" t="s">
        <v>20</v>
      </c>
      <c r="E318" s="20" t="s">
        <v>225</v>
      </c>
      <c r="F318" s="83" t="s">
        <v>14</v>
      </c>
      <c r="G318" s="20" t="s">
        <v>14</v>
      </c>
      <c r="H318" s="20"/>
      <c r="I318" s="21">
        <f>SUM(I319)</f>
        <v>0</v>
      </c>
    </row>
    <row r="319" spans="1:9" s="55" customFormat="1" ht="18" customHeight="1" hidden="1" thickBot="1">
      <c r="A319" s="51" t="s">
        <v>226</v>
      </c>
      <c r="B319" s="141"/>
      <c r="C319" s="117" t="s">
        <v>189</v>
      </c>
      <c r="D319" s="52" t="s">
        <v>20</v>
      </c>
      <c r="E319" s="52" t="s">
        <v>225</v>
      </c>
      <c r="F319" s="53" t="s">
        <v>14</v>
      </c>
      <c r="G319" s="52" t="s">
        <v>14</v>
      </c>
      <c r="H319" s="52" t="s">
        <v>227</v>
      </c>
      <c r="I319" s="54"/>
    </row>
    <row r="320" spans="1:9" s="140" customFormat="1" ht="17.25" customHeight="1" hidden="1" thickBot="1">
      <c r="A320" s="33" t="s">
        <v>228</v>
      </c>
      <c r="B320" s="131"/>
      <c r="C320" s="34" t="s">
        <v>189</v>
      </c>
      <c r="D320" s="35" t="s">
        <v>33</v>
      </c>
      <c r="E320" s="35"/>
      <c r="F320" s="139"/>
      <c r="G320" s="35"/>
      <c r="H320" s="35"/>
      <c r="I320" s="36">
        <f>SUM(I321)</f>
        <v>0</v>
      </c>
    </row>
    <row r="321" spans="1:9" s="55" customFormat="1" ht="20.25" customHeight="1" hidden="1" thickBot="1">
      <c r="A321" s="18" t="s">
        <v>216</v>
      </c>
      <c r="B321" s="129"/>
      <c r="C321" s="84" t="s">
        <v>189</v>
      </c>
      <c r="D321" s="20" t="s">
        <v>33</v>
      </c>
      <c r="E321" s="20" t="s">
        <v>217</v>
      </c>
      <c r="F321" s="83" t="s">
        <v>14</v>
      </c>
      <c r="G321" s="20" t="s">
        <v>14</v>
      </c>
      <c r="H321" s="20"/>
      <c r="I321" s="21">
        <f>SUM(I322)</f>
        <v>0</v>
      </c>
    </row>
    <row r="322" spans="1:9" s="55" customFormat="1" ht="18.75" customHeight="1" hidden="1" thickBot="1">
      <c r="A322" s="22" t="s">
        <v>229</v>
      </c>
      <c r="B322" s="130"/>
      <c r="C322" s="85" t="s">
        <v>189</v>
      </c>
      <c r="D322" s="24" t="s">
        <v>33</v>
      </c>
      <c r="E322" s="24" t="s">
        <v>217</v>
      </c>
      <c r="F322" s="79" t="s">
        <v>14</v>
      </c>
      <c r="G322" s="24" t="s">
        <v>14</v>
      </c>
      <c r="H322" s="24" t="s">
        <v>230</v>
      </c>
      <c r="I322" s="26"/>
    </row>
    <row r="323" spans="1:9" s="55" customFormat="1" ht="18.75" customHeight="1" thickBot="1">
      <c r="A323" s="278" t="s">
        <v>311</v>
      </c>
      <c r="B323" s="130"/>
      <c r="C323" s="273" t="s">
        <v>78</v>
      </c>
      <c r="D323" s="281"/>
      <c r="E323" s="281"/>
      <c r="F323" s="281"/>
      <c r="G323" s="281"/>
      <c r="H323" s="281"/>
      <c r="I323" s="237">
        <f>I324</f>
        <v>1385</v>
      </c>
    </row>
    <row r="324" spans="1:9" s="55" customFormat="1" ht="18.75" customHeight="1">
      <c r="A324" s="13" t="s">
        <v>312</v>
      </c>
      <c r="B324" s="130"/>
      <c r="C324" s="236" t="s">
        <v>78</v>
      </c>
      <c r="D324" s="236" t="s">
        <v>26</v>
      </c>
      <c r="E324" s="236"/>
      <c r="F324" s="236"/>
      <c r="G324" s="236"/>
      <c r="H324" s="236"/>
      <c r="I324" s="292">
        <f>I325</f>
        <v>1385</v>
      </c>
    </row>
    <row r="325" spans="1:9" s="55" customFormat="1" ht="18.75" customHeight="1">
      <c r="A325" s="18" t="s">
        <v>246</v>
      </c>
      <c r="B325" s="130"/>
      <c r="C325" s="270" t="s">
        <v>78</v>
      </c>
      <c r="D325" s="220" t="s">
        <v>26</v>
      </c>
      <c r="E325" s="220" t="s">
        <v>313</v>
      </c>
      <c r="F325" s="220" t="s">
        <v>299</v>
      </c>
      <c r="G325" s="220" t="s">
        <v>27</v>
      </c>
      <c r="H325" s="220"/>
      <c r="I325" s="240">
        <f>I326</f>
        <v>1385</v>
      </c>
    </row>
    <row r="326" spans="1:9" s="55" customFormat="1" ht="27.75" customHeight="1">
      <c r="A326" s="22" t="s">
        <v>321</v>
      </c>
      <c r="B326" s="130"/>
      <c r="C326" s="271" t="s">
        <v>78</v>
      </c>
      <c r="D326" s="225" t="s">
        <v>26</v>
      </c>
      <c r="E326" s="225" t="s">
        <v>313</v>
      </c>
      <c r="F326" s="225" t="s">
        <v>299</v>
      </c>
      <c r="G326" s="225" t="s">
        <v>292</v>
      </c>
      <c r="H326" s="226"/>
      <c r="I326" s="241">
        <f>I327</f>
        <v>1385</v>
      </c>
    </row>
    <row r="327" spans="1:9" s="55" customFormat="1" ht="15.75" customHeight="1">
      <c r="A327" s="25" t="s">
        <v>289</v>
      </c>
      <c r="B327" s="130"/>
      <c r="C327" s="274" t="s">
        <v>78</v>
      </c>
      <c r="D327" s="226" t="s">
        <v>26</v>
      </c>
      <c r="E327" s="226" t="s">
        <v>313</v>
      </c>
      <c r="F327" s="226" t="s">
        <v>299</v>
      </c>
      <c r="G327" s="226" t="s">
        <v>292</v>
      </c>
      <c r="H327" s="226" t="s">
        <v>288</v>
      </c>
      <c r="I327" s="294">
        <f>I328</f>
        <v>1385</v>
      </c>
    </row>
    <row r="328" spans="1:9" s="55" customFormat="1" ht="18.75" customHeight="1" thickBot="1">
      <c r="A328" s="25" t="s">
        <v>294</v>
      </c>
      <c r="B328" s="130"/>
      <c r="C328" s="274" t="s">
        <v>78</v>
      </c>
      <c r="D328" s="226" t="s">
        <v>26</v>
      </c>
      <c r="E328" s="226" t="s">
        <v>313</v>
      </c>
      <c r="F328" s="226" t="s">
        <v>299</v>
      </c>
      <c r="G328" s="226" t="s">
        <v>292</v>
      </c>
      <c r="H328" s="226" t="s">
        <v>271</v>
      </c>
      <c r="I328" s="242">
        <f>'ведомственная прил.5'!I314</f>
        <v>1385</v>
      </c>
    </row>
    <row r="329" spans="1:10" s="97" customFormat="1" ht="19.5" customHeight="1" thickBot="1">
      <c r="A329" s="278" t="s">
        <v>212</v>
      </c>
      <c r="B329" s="259"/>
      <c r="C329" s="273" t="s">
        <v>249</v>
      </c>
      <c r="D329" s="281"/>
      <c r="E329" s="281"/>
      <c r="F329" s="281"/>
      <c r="G329" s="281"/>
      <c r="H329" s="281"/>
      <c r="I329" s="237">
        <f>I330</f>
        <v>210</v>
      </c>
      <c r="J329" s="109"/>
    </row>
    <row r="330" spans="1:9" s="55" customFormat="1" ht="21.75" customHeight="1">
      <c r="A330" s="13" t="s">
        <v>213</v>
      </c>
      <c r="B330" s="142"/>
      <c r="C330" s="236" t="s">
        <v>249</v>
      </c>
      <c r="D330" s="236" t="s">
        <v>16</v>
      </c>
      <c r="E330" s="236"/>
      <c r="F330" s="236"/>
      <c r="G330" s="236"/>
      <c r="H330" s="236"/>
      <c r="I330" s="247">
        <f>I331</f>
        <v>210</v>
      </c>
    </row>
    <row r="331" spans="1:9" ht="21" customHeight="1">
      <c r="A331" s="18" t="s">
        <v>212</v>
      </c>
      <c r="B331" s="143"/>
      <c r="C331" s="270" t="s">
        <v>249</v>
      </c>
      <c r="D331" s="220" t="s">
        <v>16</v>
      </c>
      <c r="E331" s="220" t="s">
        <v>278</v>
      </c>
      <c r="F331" s="220" t="s">
        <v>302</v>
      </c>
      <c r="G331" s="220" t="s">
        <v>93</v>
      </c>
      <c r="H331" s="220"/>
      <c r="I331" s="240">
        <f>I332</f>
        <v>210</v>
      </c>
    </row>
    <row r="332" spans="1:9" ht="54.75" customHeight="1">
      <c r="A332" s="22" t="s">
        <v>232</v>
      </c>
      <c r="B332" s="144"/>
      <c r="C332" s="271" t="s">
        <v>249</v>
      </c>
      <c r="D332" s="222" t="s">
        <v>16</v>
      </c>
      <c r="E332" s="222" t="s">
        <v>278</v>
      </c>
      <c r="F332" s="222" t="s">
        <v>302</v>
      </c>
      <c r="G332" s="222" t="s">
        <v>93</v>
      </c>
      <c r="H332" s="226"/>
      <c r="I332" s="241">
        <f>I333</f>
        <v>210</v>
      </c>
    </row>
    <row r="333" spans="1:9" ht="18" customHeight="1">
      <c r="A333" s="25" t="s">
        <v>213</v>
      </c>
      <c r="B333" s="145"/>
      <c r="C333" s="274" t="s">
        <v>249</v>
      </c>
      <c r="D333" s="258" t="s">
        <v>16</v>
      </c>
      <c r="E333" s="258" t="s">
        <v>278</v>
      </c>
      <c r="F333" s="258" t="s">
        <v>302</v>
      </c>
      <c r="G333" s="258" t="s">
        <v>93</v>
      </c>
      <c r="H333" s="258" t="s">
        <v>314</v>
      </c>
      <c r="I333" s="242">
        <f>'ведомственная прил.5'!I319</f>
        <v>210</v>
      </c>
    </row>
    <row r="334" spans="1:9" s="55" customFormat="1" ht="8.25" customHeight="1">
      <c r="A334" s="25"/>
      <c r="B334" s="126"/>
      <c r="C334" s="110"/>
      <c r="D334" s="45"/>
      <c r="E334" s="45"/>
      <c r="F334" s="45"/>
      <c r="G334" s="45"/>
      <c r="H334" s="45"/>
      <c r="I334" s="198"/>
    </row>
    <row r="335" spans="1:9" s="150" customFormat="1" ht="21" thickBot="1">
      <c r="A335" s="146" t="s">
        <v>231</v>
      </c>
      <c r="B335" s="147"/>
      <c r="C335" s="148"/>
      <c r="D335" s="148"/>
      <c r="E335" s="149"/>
      <c r="F335" s="149"/>
      <c r="G335" s="149"/>
      <c r="H335" s="149"/>
      <c r="I335" s="279">
        <f>SUM(I19+I69+I94+I109+I120+I172+I205+I255+I286+I306+I169+I62+I323+I329)</f>
        <v>18075</v>
      </c>
    </row>
    <row r="336" spans="1:9" ht="12.75">
      <c r="A336" s="151"/>
      <c r="B336" s="151"/>
      <c r="C336" s="2"/>
      <c r="D336" s="2"/>
      <c r="E336" s="9"/>
      <c r="F336" s="9"/>
      <c r="G336" s="9"/>
      <c r="H336" s="9"/>
      <c r="I336" s="1"/>
    </row>
    <row r="337" spans="1:9" ht="12.75">
      <c r="A337" s="152"/>
      <c r="B337" s="152"/>
      <c r="C337" s="2"/>
      <c r="D337" s="2"/>
      <c r="E337" s="9"/>
      <c r="F337" s="9"/>
      <c r="G337" s="9"/>
      <c r="H337" s="9"/>
      <c r="I337" s="1"/>
    </row>
    <row r="338" spans="1:9" ht="12.75">
      <c r="A338" s="152"/>
      <c r="B338" s="152"/>
      <c r="C338" s="2"/>
      <c r="D338" s="2"/>
      <c r="E338" s="9"/>
      <c r="F338" s="9"/>
      <c r="G338" s="9"/>
      <c r="H338" s="9"/>
      <c r="I338" s="1"/>
    </row>
    <row r="339" spans="1:9" ht="12.75">
      <c r="A339" s="152"/>
      <c r="B339" s="152"/>
      <c r="C339" s="2"/>
      <c r="D339" s="2"/>
      <c r="E339" s="9"/>
      <c r="F339" s="9"/>
      <c r="G339" s="9"/>
      <c r="H339" s="9"/>
      <c r="I339" s="153"/>
    </row>
    <row r="340" spans="1:9" ht="12.75">
      <c r="A340" s="152"/>
      <c r="B340" s="152"/>
      <c r="C340" s="2"/>
      <c r="D340" s="2"/>
      <c r="E340" s="9"/>
      <c r="F340" s="9"/>
      <c r="G340" s="9"/>
      <c r="H340" s="9"/>
      <c r="I340" s="1"/>
    </row>
    <row r="341" spans="1:9" ht="12.75">
      <c r="A341" s="151"/>
      <c r="B341" s="151"/>
      <c r="C341" s="6"/>
      <c r="D341" s="6"/>
      <c r="E341" s="7"/>
      <c r="F341" s="7"/>
      <c r="G341" s="7"/>
      <c r="H341" s="7"/>
      <c r="I341" s="1"/>
    </row>
    <row r="342" spans="1:9" ht="12.75">
      <c r="A342" s="151"/>
      <c r="B342" s="151"/>
      <c r="C342" s="6"/>
      <c r="D342" s="6"/>
      <c r="E342" s="7"/>
      <c r="F342" s="7"/>
      <c r="G342" s="7"/>
      <c r="H342" s="7"/>
      <c r="I342" s="1"/>
    </row>
    <row r="343" spans="1:9" ht="12.75">
      <c r="A343" s="151"/>
      <c r="B343" s="151"/>
      <c r="C343" s="6"/>
      <c r="D343" s="6"/>
      <c r="E343" s="7"/>
      <c r="F343" s="7"/>
      <c r="G343" s="7"/>
      <c r="H343" s="7"/>
      <c r="I343" s="1"/>
    </row>
    <row r="344" spans="1:9" ht="12.75">
      <c r="A344" s="151"/>
      <c r="B344" s="151"/>
      <c r="C344" s="6"/>
      <c r="D344" s="6"/>
      <c r="E344" s="7"/>
      <c r="F344" s="7"/>
      <c r="G344" s="7"/>
      <c r="H344" s="7"/>
      <c r="I344" s="1"/>
    </row>
    <row r="345" spans="1:9" ht="12.75">
      <c r="A345" s="151"/>
      <c r="B345" s="151"/>
      <c r="C345" s="6"/>
      <c r="D345" s="6"/>
      <c r="E345" s="7"/>
      <c r="F345" s="7"/>
      <c r="G345" s="7"/>
      <c r="H345" s="7"/>
      <c r="I345" s="1"/>
    </row>
    <row r="346" spans="1:9" ht="12.75">
      <c r="A346" s="151"/>
      <c r="B346" s="151"/>
      <c r="C346" s="2"/>
      <c r="D346" s="2"/>
      <c r="E346" s="9"/>
      <c r="F346" s="9"/>
      <c r="G346" s="9"/>
      <c r="H346" s="9"/>
      <c r="I346" s="1"/>
    </row>
    <row r="347" spans="1:9" ht="12.75">
      <c r="A347" s="154"/>
      <c r="B347" s="154"/>
      <c r="C347" s="2"/>
      <c r="D347" s="2"/>
      <c r="E347" s="9"/>
      <c r="F347" s="9"/>
      <c r="G347" s="9"/>
      <c r="H347" s="9"/>
      <c r="I347" s="1"/>
    </row>
    <row r="348" spans="1:9" ht="12.75">
      <c r="A348" s="154"/>
      <c r="B348" s="154"/>
      <c r="C348" s="2"/>
      <c r="D348" s="2"/>
      <c r="E348" s="9"/>
      <c r="F348" s="9"/>
      <c r="G348" s="9"/>
      <c r="H348" s="9"/>
      <c r="I348" s="1"/>
    </row>
    <row r="349" spans="1:9" ht="12.75">
      <c r="A349" s="154"/>
      <c r="B349" s="154"/>
      <c r="C349" s="2"/>
      <c r="D349" s="2"/>
      <c r="E349" s="9"/>
      <c r="F349" s="9"/>
      <c r="G349" s="9"/>
      <c r="H349" s="9"/>
      <c r="I349" s="1"/>
    </row>
    <row r="350" spans="1:9" ht="12.75">
      <c r="A350" s="154"/>
      <c r="B350" s="154"/>
      <c r="C350" s="2"/>
      <c r="D350" s="2"/>
      <c r="E350" s="9"/>
      <c r="F350" s="9"/>
      <c r="G350" s="9"/>
      <c r="H350" s="9"/>
      <c r="I350" s="1"/>
    </row>
    <row r="351" spans="1:9" ht="12.75">
      <c r="A351" s="154"/>
      <c r="B351" s="154"/>
      <c r="C351" s="2"/>
      <c r="D351" s="2"/>
      <c r="E351" s="9"/>
      <c r="F351" s="9"/>
      <c r="G351" s="9"/>
      <c r="H351" s="9"/>
      <c r="I351" s="1"/>
    </row>
    <row r="352" spans="1:9" ht="12.75">
      <c r="A352" s="154"/>
      <c r="B352" s="154"/>
      <c r="C352" s="2"/>
      <c r="D352" s="2"/>
      <c r="E352" s="9"/>
      <c r="F352" s="9"/>
      <c r="G352" s="9"/>
      <c r="H352" s="9"/>
      <c r="I352" s="1"/>
    </row>
    <row r="353" spans="1:9" ht="12.75">
      <c r="A353" s="154"/>
      <c r="B353" s="154"/>
      <c r="C353" s="2"/>
      <c r="D353" s="2"/>
      <c r="E353" s="9"/>
      <c r="F353" s="9"/>
      <c r="G353" s="9"/>
      <c r="H353" s="9"/>
      <c r="I353" s="1"/>
    </row>
    <row r="354" spans="1:9" ht="12.75">
      <c r="A354" s="154"/>
      <c r="B354" s="154"/>
      <c r="C354" s="2"/>
      <c r="D354" s="2"/>
      <c r="E354" s="9"/>
      <c r="F354" s="9"/>
      <c r="G354" s="9"/>
      <c r="H354" s="9"/>
      <c r="I354" s="1"/>
    </row>
    <row r="355" spans="1:9" ht="12.75">
      <c r="A355" s="154"/>
      <c r="B355" s="154"/>
      <c r="C355" s="2"/>
      <c r="D355" s="2"/>
      <c r="E355" s="9"/>
      <c r="F355" s="9"/>
      <c r="G355" s="9"/>
      <c r="H355" s="9"/>
      <c r="I355" s="1"/>
    </row>
    <row r="356" spans="1:9" ht="12.75">
      <c r="A356" s="155"/>
      <c r="B356" s="155"/>
      <c r="I356" s="158"/>
    </row>
    <row r="357" spans="1:9" ht="12.75">
      <c r="A357" s="155"/>
      <c r="B357" s="155"/>
      <c r="I357" s="158"/>
    </row>
    <row r="358" spans="1:9" ht="12.75">
      <c r="A358" s="155"/>
      <c r="B358" s="155"/>
      <c r="I358" s="158"/>
    </row>
    <row r="359" spans="1:9" ht="12.75">
      <c r="A359" s="155"/>
      <c r="B359" s="155"/>
      <c r="I359" s="158"/>
    </row>
    <row r="360" spans="1:9" ht="12.75">
      <c r="A360" s="155"/>
      <c r="B360" s="155"/>
      <c r="I360" s="158"/>
    </row>
    <row r="361" spans="1:9" ht="12.75">
      <c r="A361" s="155"/>
      <c r="B361" s="155"/>
      <c r="I361" s="158"/>
    </row>
    <row r="362" spans="1:9" ht="12.75">
      <c r="A362" s="155"/>
      <c r="B362" s="155"/>
      <c r="I362" s="158"/>
    </row>
    <row r="363" spans="1:9" ht="12.75">
      <c r="A363" s="155"/>
      <c r="B363" s="155"/>
      <c r="I363" s="158"/>
    </row>
    <row r="364" spans="1:9" ht="12.75">
      <c r="A364" s="155"/>
      <c r="B364" s="155"/>
      <c r="I364" s="158"/>
    </row>
    <row r="365" spans="1:9" ht="12.75">
      <c r="A365" s="155"/>
      <c r="B365" s="155"/>
      <c r="I365" s="158"/>
    </row>
    <row r="366" spans="1:9" ht="12.75">
      <c r="A366" s="155"/>
      <c r="B366" s="155"/>
      <c r="I366" s="158"/>
    </row>
    <row r="367" spans="1:9" ht="12.75">
      <c r="A367" s="155"/>
      <c r="B367" s="155"/>
      <c r="I367" s="158"/>
    </row>
    <row r="368" spans="1:9" ht="12.75">
      <c r="A368" s="155"/>
      <c r="B368" s="155"/>
      <c r="I368" s="158"/>
    </row>
    <row r="369" spans="1:9" ht="12.75">
      <c r="A369" s="155"/>
      <c r="B369" s="155"/>
      <c r="I369" s="158"/>
    </row>
    <row r="370" spans="1:9" ht="12.75">
      <c r="A370" s="155"/>
      <c r="B370" s="155"/>
      <c r="I370" s="158"/>
    </row>
    <row r="371" spans="1:9" ht="12.75">
      <c r="A371" s="155"/>
      <c r="B371" s="155"/>
      <c r="I371" s="158"/>
    </row>
    <row r="372" spans="1:9" ht="12.75">
      <c r="A372" s="155"/>
      <c r="B372" s="155"/>
      <c r="I372" s="158"/>
    </row>
    <row r="373" spans="1:9" ht="12.75">
      <c r="A373" s="155"/>
      <c r="B373" s="155"/>
      <c r="I373" s="158"/>
    </row>
    <row r="374" spans="1:9" ht="12.75">
      <c r="A374" s="155"/>
      <c r="B374" s="155"/>
      <c r="I374" s="158"/>
    </row>
    <row r="375" spans="1:9" ht="12.75">
      <c r="A375" s="155"/>
      <c r="B375" s="155"/>
      <c r="I375" s="158"/>
    </row>
    <row r="376" spans="1:9" ht="12.75">
      <c r="A376" s="155"/>
      <c r="B376" s="155"/>
      <c r="I376" s="158"/>
    </row>
    <row r="377" spans="1:9" ht="12.75">
      <c r="A377" s="155"/>
      <c r="B377" s="155"/>
      <c r="I377" s="158"/>
    </row>
    <row r="378" spans="1:9" ht="12.75">
      <c r="A378" s="155"/>
      <c r="B378" s="155"/>
      <c r="I378" s="158"/>
    </row>
    <row r="379" spans="1:9" ht="12.75">
      <c r="A379" s="155"/>
      <c r="B379" s="155"/>
      <c r="I379" s="158"/>
    </row>
    <row r="380" spans="1:9" ht="12.75">
      <c r="A380" s="155"/>
      <c r="B380" s="155"/>
      <c r="I380" s="158"/>
    </row>
    <row r="381" spans="1:9" ht="12.75">
      <c r="A381" s="155"/>
      <c r="B381" s="155"/>
      <c r="I381" s="158"/>
    </row>
    <row r="382" spans="1:9" ht="12.75">
      <c r="A382" s="155"/>
      <c r="B382" s="155"/>
      <c r="I382" s="158"/>
    </row>
    <row r="383" spans="1:9" ht="12.75">
      <c r="A383" s="155"/>
      <c r="B383" s="155"/>
      <c r="I383" s="158"/>
    </row>
    <row r="384" spans="1:9" ht="12.75">
      <c r="A384" s="155"/>
      <c r="B384" s="155"/>
      <c r="I384" s="158"/>
    </row>
    <row r="385" spans="1:9" ht="12.75">
      <c r="A385" s="155"/>
      <c r="B385" s="155"/>
      <c r="I385" s="158"/>
    </row>
    <row r="386" spans="1:9" ht="12.75">
      <c r="A386" s="155"/>
      <c r="B386" s="155"/>
      <c r="I386" s="158"/>
    </row>
    <row r="387" spans="1:9" ht="12.75">
      <c r="A387" s="155"/>
      <c r="B387" s="155"/>
      <c r="I387" s="158"/>
    </row>
    <row r="388" spans="1:9" ht="12.75">
      <c r="A388" s="155"/>
      <c r="B388" s="155"/>
      <c r="I388" s="158"/>
    </row>
    <row r="389" spans="1:9" ht="12.75">
      <c r="A389" s="155"/>
      <c r="B389" s="155"/>
      <c r="I389" s="158"/>
    </row>
    <row r="390" spans="1:9" ht="12.75">
      <c r="A390" s="155"/>
      <c r="B390" s="155"/>
      <c r="I390" s="158"/>
    </row>
    <row r="391" spans="1:9" ht="12.75">
      <c r="A391" s="155"/>
      <c r="B391" s="155"/>
      <c r="I391" s="158"/>
    </row>
    <row r="392" spans="1:9" ht="12.75">
      <c r="A392" s="155"/>
      <c r="B392" s="155"/>
      <c r="I392" s="158"/>
    </row>
    <row r="393" spans="1:9" ht="12.75">
      <c r="A393" s="155"/>
      <c r="B393" s="155"/>
      <c r="I393" s="158"/>
    </row>
    <row r="394" spans="1:2" ht="12.75">
      <c r="A394" s="155"/>
      <c r="B394" s="155"/>
    </row>
    <row r="395" spans="1:2" ht="12.75">
      <c r="A395" s="155"/>
      <c r="B395" s="155"/>
    </row>
    <row r="396" spans="1:2" ht="12.75">
      <c r="A396" s="155"/>
      <c r="B396" s="155"/>
    </row>
    <row r="397" spans="1:2" ht="12.75">
      <c r="A397" s="155"/>
      <c r="B397" s="155"/>
    </row>
    <row r="398" spans="1:2" ht="12.75">
      <c r="A398" s="155"/>
      <c r="B398" s="155"/>
    </row>
    <row r="399" spans="1:2" ht="12.75">
      <c r="A399" s="155"/>
      <c r="B399" s="155"/>
    </row>
    <row r="400" spans="1:2" ht="12.75">
      <c r="A400" s="155"/>
      <c r="B400" s="155"/>
    </row>
    <row r="401" spans="1:2" ht="12.75">
      <c r="A401" s="155"/>
      <c r="B401" s="155"/>
    </row>
  </sheetData>
  <sheetProtection/>
  <mergeCells count="13">
    <mergeCell ref="H13:H18"/>
    <mergeCell ref="D13:D18"/>
    <mergeCell ref="C1:I1"/>
    <mergeCell ref="C4:I4"/>
    <mergeCell ref="C3:I3"/>
    <mergeCell ref="C2:I2"/>
    <mergeCell ref="I13:I18"/>
    <mergeCell ref="A9:I11"/>
    <mergeCell ref="C6:I7"/>
    <mergeCell ref="A13:A18"/>
    <mergeCell ref="C13:C18"/>
    <mergeCell ref="B13:B18"/>
    <mergeCell ref="E13:G18"/>
  </mergeCells>
  <printOptions horizontalCentered="1"/>
  <pageMargins left="0.1968503937007874" right="0.1968503937007874" top="0.31496062992125984" bottom="0.15748031496062992" header="0.5118110236220472" footer="0.2362204724409449"/>
  <pageSetup horizontalDpi="600" verticalDpi="600" orientation="portrait" paperSize="9" scale="6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4"/>
  <sheetViews>
    <sheetView tabSelected="1" zoomScale="75" zoomScaleNormal="75" zoomScalePageLayoutView="0" workbookViewId="0" topLeftCell="A1">
      <selection activeCell="K14" sqref="K14"/>
    </sheetView>
  </sheetViews>
  <sheetFormatPr defaultColWidth="9.00390625" defaultRowHeight="12.75"/>
  <cols>
    <col min="1" max="1" width="86.625" style="158" customWidth="1"/>
    <col min="2" max="2" width="7.50390625" style="158" customWidth="1"/>
    <col min="3" max="4" width="5.50390625" style="156" customWidth="1"/>
    <col min="5" max="5" width="6.50390625" style="157" customWidth="1"/>
    <col min="6" max="6" width="4.125" style="157" customWidth="1"/>
    <col min="7" max="7" width="5.875" style="157" customWidth="1"/>
    <col min="8" max="8" width="7.50390625" style="157" customWidth="1"/>
    <col min="9" max="9" width="27.625" style="3" customWidth="1"/>
    <col min="10" max="10" width="6.375" style="3" customWidth="1"/>
    <col min="11" max="16384" width="9.125" style="3" customWidth="1"/>
  </cols>
  <sheetData>
    <row r="1" spans="1:9" ht="12.75">
      <c r="A1" s="1"/>
      <c r="B1" s="313" t="s">
        <v>315</v>
      </c>
      <c r="C1" s="313"/>
      <c r="D1" s="313"/>
      <c r="E1" s="313"/>
      <c r="F1" s="313"/>
      <c r="G1" s="313"/>
      <c r="H1" s="313"/>
      <c r="I1" s="313"/>
    </row>
    <row r="2" spans="1:9" ht="17.25" customHeight="1">
      <c r="A2" s="1"/>
      <c r="B2" s="315" t="s">
        <v>333</v>
      </c>
      <c r="C2" s="315"/>
      <c r="D2" s="315"/>
      <c r="E2" s="315"/>
      <c r="F2" s="315"/>
      <c r="G2" s="315"/>
      <c r="H2" s="315"/>
      <c r="I2" s="315"/>
    </row>
    <row r="3" spans="1:9" ht="28.5" customHeight="1">
      <c r="A3" s="1"/>
      <c r="B3" s="315" t="s">
        <v>332</v>
      </c>
      <c r="C3" s="315"/>
      <c r="D3" s="315"/>
      <c r="E3" s="315"/>
      <c r="F3" s="315"/>
      <c r="G3" s="315"/>
      <c r="H3" s="315"/>
      <c r="I3" s="315"/>
    </row>
    <row r="4" spans="1:9" ht="12.75">
      <c r="A4" s="4"/>
      <c r="B4" s="314" t="s">
        <v>335</v>
      </c>
      <c r="C4" s="314"/>
      <c r="D4" s="314"/>
      <c r="E4" s="314"/>
      <c r="F4" s="314"/>
      <c r="G4" s="314"/>
      <c r="H4" s="314"/>
      <c r="I4" s="314"/>
    </row>
    <row r="5" spans="1:10" ht="12.75" hidden="1">
      <c r="A5" s="3"/>
      <c r="B5" s="3"/>
      <c r="C5" s="3"/>
      <c r="D5" s="3"/>
      <c r="E5" s="3"/>
      <c r="F5" s="3"/>
      <c r="G5" s="3"/>
      <c r="H5" s="7" t="s">
        <v>0</v>
      </c>
      <c r="I5" s="8"/>
      <c r="J5" s="5"/>
    </row>
    <row r="6" spans="1:10" ht="12.75">
      <c r="A6" s="3"/>
      <c r="B6" s="320"/>
      <c r="C6" s="320"/>
      <c r="D6" s="320"/>
      <c r="E6" s="320"/>
      <c r="F6" s="320"/>
      <c r="G6" s="320"/>
      <c r="H6" s="320"/>
      <c r="I6" s="320"/>
      <c r="J6" s="5"/>
    </row>
    <row r="7" spans="1:10" ht="12.75">
      <c r="A7" s="3"/>
      <c r="B7" s="320"/>
      <c r="C7" s="320"/>
      <c r="D7" s="320"/>
      <c r="E7" s="320"/>
      <c r="F7" s="320"/>
      <c r="G7" s="320"/>
      <c r="H7" s="320"/>
      <c r="I7" s="320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15.75" customHeight="1">
      <c r="A9" s="319" t="s">
        <v>334</v>
      </c>
      <c r="B9" s="319"/>
      <c r="C9" s="319"/>
      <c r="D9" s="319"/>
      <c r="E9" s="319"/>
      <c r="F9" s="319"/>
      <c r="G9" s="319"/>
      <c r="H9" s="319"/>
      <c r="I9" s="319"/>
    </row>
    <row r="10" spans="1:9" ht="14.25" customHeight="1">
      <c r="A10" s="319"/>
      <c r="B10" s="319"/>
      <c r="C10" s="319"/>
      <c r="D10" s="319"/>
      <c r="E10" s="319"/>
      <c r="F10" s="319"/>
      <c r="G10" s="319"/>
      <c r="H10" s="319"/>
      <c r="I10" s="319"/>
    </row>
    <row r="11" spans="1:9" ht="15.75" customHeight="1">
      <c r="A11" s="319"/>
      <c r="B11" s="319"/>
      <c r="C11" s="319"/>
      <c r="D11" s="319"/>
      <c r="E11" s="319"/>
      <c r="F11" s="319"/>
      <c r="G11" s="319"/>
      <c r="H11" s="319"/>
      <c r="I11" s="319"/>
    </row>
    <row r="12" spans="1:9" ht="18.75" customHeight="1" thickBot="1">
      <c r="A12" s="1"/>
      <c r="B12" s="1"/>
      <c r="C12" s="2"/>
      <c r="D12" s="2"/>
      <c r="E12" s="9"/>
      <c r="F12" s="9"/>
      <c r="G12" s="9"/>
      <c r="H12" s="9"/>
      <c r="I12" s="10" t="s">
        <v>1</v>
      </c>
    </row>
    <row r="13" spans="1:9" ht="12.75" customHeight="1">
      <c r="A13" s="298" t="s">
        <v>2</v>
      </c>
      <c r="B13" s="301" t="s">
        <v>247</v>
      </c>
      <c r="C13" s="301" t="s">
        <v>4</v>
      </c>
      <c r="D13" s="301" t="s">
        <v>5</v>
      </c>
      <c r="E13" s="304" t="s">
        <v>6</v>
      </c>
      <c r="F13" s="305"/>
      <c r="G13" s="306"/>
      <c r="H13" s="301" t="s">
        <v>7</v>
      </c>
      <c r="I13" s="321" t="s">
        <v>245</v>
      </c>
    </row>
    <row r="14" spans="1:9" ht="12.75">
      <c r="A14" s="299"/>
      <c r="B14" s="302"/>
      <c r="C14" s="302"/>
      <c r="D14" s="302"/>
      <c r="E14" s="307"/>
      <c r="F14" s="308"/>
      <c r="G14" s="309"/>
      <c r="H14" s="302"/>
      <c r="I14" s="322"/>
    </row>
    <row r="15" spans="1:9" ht="12.75" customHeight="1">
      <c r="A15" s="299"/>
      <c r="B15" s="302"/>
      <c r="C15" s="302"/>
      <c r="D15" s="302"/>
      <c r="E15" s="307"/>
      <c r="F15" s="308"/>
      <c r="G15" s="309"/>
      <c r="H15" s="302"/>
      <c r="I15" s="322"/>
    </row>
    <row r="16" spans="1:9" ht="12.75">
      <c r="A16" s="299"/>
      <c r="B16" s="302"/>
      <c r="C16" s="302"/>
      <c r="D16" s="302"/>
      <c r="E16" s="307"/>
      <c r="F16" s="308"/>
      <c r="G16" s="309"/>
      <c r="H16" s="302"/>
      <c r="I16" s="322"/>
    </row>
    <row r="17" spans="1:9" ht="12.75" customHeight="1">
      <c r="A17" s="299"/>
      <c r="B17" s="302"/>
      <c r="C17" s="302"/>
      <c r="D17" s="302"/>
      <c r="E17" s="307"/>
      <c r="F17" s="308"/>
      <c r="G17" s="309"/>
      <c r="H17" s="302"/>
      <c r="I17" s="322"/>
    </row>
    <row r="18" spans="1:9" ht="10.5" customHeight="1" thickBot="1">
      <c r="A18" s="300"/>
      <c r="B18" s="303"/>
      <c r="C18" s="303"/>
      <c r="D18" s="303"/>
      <c r="E18" s="310"/>
      <c r="F18" s="311"/>
      <c r="G18" s="312"/>
      <c r="H18" s="303"/>
      <c r="I18" s="323"/>
    </row>
    <row r="19" spans="1:9" s="12" customFormat="1" ht="18" customHeight="1" thickBot="1">
      <c r="A19" s="276" t="s">
        <v>248</v>
      </c>
      <c r="B19" s="216" t="s">
        <v>9</v>
      </c>
      <c r="C19" s="216"/>
      <c r="D19" s="11"/>
      <c r="E19" s="11"/>
      <c r="F19" s="11"/>
      <c r="G19" s="11"/>
      <c r="H19" s="11"/>
      <c r="I19" s="238"/>
    </row>
    <row r="20" spans="1:9" s="12" customFormat="1" ht="18" customHeight="1" thickBot="1">
      <c r="A20" s="276" t="s">
        <v>8</v>
      </c>
      <c r="B20" s="216" t="s">
        <v>9</v>
      </c>
      <c r="C20" s="216" t="s">
        <v>10</v>
      </c>
      <c r="D20" s="11"/>
      <c r="E20" s="11"/>
      <c r="F20" s="11"/>
      <c r="G20" s="11"/>
      <c r="H20" s="11"/>
      <c r="I20" s="238">
        <f>SUM(I26+I48+I52+I55+I21+I45+I42)</f>
        <v>3567</v>
      </c>
    </row>
    <row r="21" spans="1:9" s="17" customFormat="1" ht="31.5" customHeight="1">
      <c r="A21" s="159" t="s">
        <v>11</v>
      </c>
      <c r="B21" s="122" t="s">
        <v>9</v>
      </c>
      <c r="C21" s="217" t="s">
        <v>10</v>
      </c>
      <c r="D21" s="218" t="s">
        <v>12</v>
      </c>
      <c r="E21" s="218"/>
      <c r="F21" s="218"/>
      <c r="G21" s="218"/>
      <c r="H21" s="218"/>
      <c r="I21" s="239">
        <f>SUM(I22)</f>
        <v>630</v>
      </c>
    </row>
    <row r="22" spans="1:9" ht="26.25" customHeight="1">
      <c r="A22" s="18" t="s">
        <v>13</v>
      </c>
      <c r="B22" s="125" t="s">
        <v>9</v>
      </c>
      <c r="C22" s="219" t="s">
        <v>10</v>
      </c>
      <c r="D22" s="220" t="s">
        <v>12</v>
      </c>
      <c r="E22" s="220" t="s">
        <v>296</v>
      </c>
      <c r="F22" s="220" t="s">
        <v>299</v>
      </c>
      <c r="G22" s="220" t="s">
        <v>27</v>
      </c>
      <c r="H22" s="220"/>
      <c r="I22" s="240">
        <f>SUM(I24)</f>
        <v>630</v>
      </c>
    </row>
    <row r="23" spans="1:9" ht="15.75" customHeight="1">
      <c r="A23" s="22" t="s">
        <v>15</v>
      </c>
      <c r="B23" s="126" t="s">
        <v>9</v>
      </c>
      <c r="C23" s="221" t="s">
        <v>10</v>
      </c>
      <c r="D23" s="222" t="s">
        <v>12</v>
      </c>
      <c r="E23" s="222" t="s">
        <v>296</v>
      </c>
      <c r="F23" s="222" t="s">
        <v>297</v>
      </c>
      <c r="G23" s="222" t="s">
        <v>298</v>
      </c>
      <c r="H23" s="222"/>
      <c r="I23" s="241">
        <f>I24</f>
        <v>630</v>
      </c>
    </row>
    <row r="24" spans="1:9" ht="15">
      <c r="A24" s="25" t="s">
        <v>266</v>
      </c>
      <c r="B24" s="126" t="s">
        <v>9</v>
      </c>
      <c r="C24" s="221" t="s">
        <v>10</v>
      </c>
      <c r="D24" s="222" t="s">
        <v>12</v>
      </c>
      <c r="E24" s="222" t="s">
        <v>296</v>
      </c>
      <c r="F24" s="222" t="s">
        <v>297</v>
      </c>
      <c r="G24" s="222" t="s">
        <v>298</v>
      </c>
      <c r="H24" s="222" t="s">
        <v>255</v>
      </c>
      <c r="I24" s="242">
        <f>I25</f>
        <v>630</v>
      </c>
    </row>
    <row r="25" spans="1:9" ht="15">
      <c r="A25" s="25" t="s">
        <v>268</v>
      </c>
      <c r="B25" s="126" t="s">
        <v>9</v>
      </c>
      <c r="C25" s="221" t="s">
        <v>10</v>
      </c>
      <c r="D25" s="222" t="s">
        <v>12</v>
      </c>
      <c r="E25" s="222" t="s">
        <v>296</v>
      </c>
      <c r="F25" s="222" t="s">
        <v>297</v>
      </c>
      <c r="G25" s="222" t="s">
        <v>298</v>
      </c>
      <c r="H25" s="222" t="s">
        <v>267</v>
      </c>
      <c r="I25" s="242">
        <f>485+145</f>
        <v>630</v>
      </c>
    </row>
    <row r="26" spans="1:9" s="17" customFormat="1" ht="28.5" customHeight="1">
      <c r="A26" s="33" t="s">
        <v>19</v>
      </c>
      <c r="B26" s="126" t="s">
        <v>9</v>
      </c>
      <c r="C26" s="223" t="s">
        <v>10</v>
      </c>
      <c r="D26" s="224" t="s">
        <v>20</v>
      </c>
      <c r="E26" s="224"/>
      <c r="F26" s="224"/>
      <c r="G26" s="224"/>
      <c r="H26" s="224"/>
      <c r="I26" s="243">
        <f>SUM(I27)</f>
        <v>2827</v>
      </c>
    </row>
    <row r="27" spans="1:9" ht="27" customHeight="1">
      <c r="A27" s="18" t="s">
        <v>13</v>
      </c>
      <c r="B27" s="125" t="s">
        <v>9</v>
      </c>
      <c r="C27" s="219" t="s">
        <v>10</v>
      </c>
      <c r="D27" s="220" t="s">
        <v>20</v>
      </c>
      <c r="E27" s="220" t="s">
        <v>296</v>
      </c>
      <c r="F27" s="220" t="s">
        <v>299</v>
      </c>
      <c r="G27" s="220" t="s">
        <v>27</v>
      </c>
      <c r="H27" s="220"/>
      <c r="I27" s="240">
        <f>I28+I38</f>
        <v>2827</v>
      </c>
    </row>
    <row r="28" spans="1:9" ht="15.75" customHeight="1">
      <c r="A28" s="22" t="s">
        <v>21</v>
      </c>
      <c r="B28" s="160" t="s">
        <v>9</v>
      </c>
      <c r="C28" s="221" t="s">
        <v>10</v>
      </c>
      <c r="D28" s="225" t="s">
        <v>20</v>
      </c>
      <c r="E28" s="225" t="s">
        <v>296</v>
      </c>
      <c r="F28" s="225" t="s">
        <v>297</v>
      </c>
      <c r="G28" s="225" t="s">
        <v>300</v>
      </c>
      <c r="H28" s="226"/>
      <c r="I28" s="241">
        <f>I29+I32+I35</f>
        <v>2825</v>
      </c>
    </row>
    <row r="29" spans="1:9" ht="16.5" customHeight="1">
      <c r="A29" s="25" t="s">
        <v>266</v>
      </c>
      <c r="B29" s="160" t="s">
        <v>9</v>
      </c>
      <c r="C29" s="227" t="s">
        <v>10</v>
      </c>
      <c r="D29" s="226" t="s">
        <v>20</v>
      </c>
      <c r="E29" s="226" t="s">
        <v>296</v>
      </c>
      <c r="F29" s="226" t="s">
        <v>297</v>
      </c>
      <c r="G29" s="226" t="s">
        <v>300</v>
      </c>
      <c r="H29" s="222" t="s">
        <v>255</v>
      </c>
      <c r="I29" s="242">
        <f>I30+I31</f>
        <v>1860</v>
      </c>
    </row>
    <row r="30" spans="1:9" ht="16.5" customHeight="1">
      <c r="A30" s="25" t="s">
        <v>268</v>
      </c>
      <c r="B30" s="160" t="s">
        <v>9</v>
      </c>
      <c r="C30" s="227" t="s">
        <v>10</v>
      </c>
      <c r="D30" s="226" t="s">
        <v>20</v>
      </c>
      <c r="E30" s="226" t="s">
        <v>296</v>
      </c>
      <c r="F30" s="226" t="s">
        <v>297</v>
      </c>
      <c r="G30" s="226" t="s">
        <v>300</v>
      </c>
      <c r="H30" s="222" t="s">
        <v>267</v>
      </c>
      <c r="I30" s="242">
        <f>1840</f>
        <v>1840</v>
      </c>
    </row>
    <row r="31" spans="1:9" ht="16.5" customHeight="1">
      <c r="A31" s="25" t="s">
        <v>274</v>
      </c>
      <c r="B31" s="160" t="s">
        <v>9</v>
      </c>
      <c r="C31" s="227" t="s">
        <v>10</v>
      </c>
      <c r="D31" s="226" t="s">
        <v>20</v>
      </c>
      <c r="E31" s="226" t="s">
        <v>296</v>
      </c>
      <c r="F31" s="226" t="s">
        <v>297</v>
      </c>
      <c r="G31" s="226" t="s">
        <v>300</v>
      </c>
      <c r="H31" s="222" t="s">
        <v>269</v>
      </c>
      <c r="I31" s="242">
        <f>20</f>
        <v>20</v>
      </c>
    </row>
    <row r="32" spans="1:9" ht="15.75" customHeight="1">
      <c r="A32" s="25" t="s">
        <v>289</v>
      </c>
      <c r="B32" s="160" t="s">
        <v>9</v>
      </c>
      <c r="C32" s="227" t="s">
        <v>10</v>
      </c>
      <c r="D32" s="226" t="s">
        <v>20</v>
      </c>
      <c r="E32" s="226" t="s">
        <v>296</v>
      </c>
      <c r="F32" s="226" t="s">
        <v>297</v>
      </c>
      <c r="G32" s="226" t="s">
        <v>300</v>
      </c>
      <c r="H32" s="222" t="s">
        <v>288</v>
      </c>
      <c r="I32" s="242">
        <f>I33+I34</f>
        <v>924</v>
      </c>
    </row>
    <row r="33" spans="1:9" ht="16.5" customHeight="1" hidden="1">
      <c r="A33" s="25" t="s">
        <v>275</v>
      </c>
      <c r="B33" s="160" t="s">
        <v>9</v>
      </c>
      <c r="C33" s="227" t="s">
        <v>10</v>
      </c>
      <c r="D33" s="226" t="s">
        <v>20</v>
      </c>
      <c r="E33" s="226" t="s">
        <v>296</v>
      </c>
      <c r="F33" s="226" t="s">
        <v>297</v>
      </c>
      <c r="G33" s="226" t="s">
        <v>300</v>
      </c>
      <c r="H33" s="222" t="s">
        <v>270</v>
      </c>
      <c r="I33" s="242"/>
    </row>
    <row r="34" spans="1:9" ht="16.5" customHeight="1">
      <c r="A34" s="25" t="s">
        <v>294</v>
      </c>
      <c r="B34" s="160" t="s">
        <v>9</v>
      </c>
      <c r="C34" s="227" t="s">
        <v>10</v>
      </c>
      <c r="D34" s="226" t="s">
        <v>20</v>
      </c>
      <c r="E34" s="226" t="s">
        <v>296</v>
      </c>
      <c r="F34" s="226" t="s">
        <v>297</v>
      </c>
      <c r="G34" s="226" t="s">
        <v>300</v>
      </c>
      <c r="H34" s="222" t="s">
        <v>271</v>
      </c>
      <c r="I34" s="242">
        <f>140+100+200+14+20+20+430</f>
        <v>924</v>
      </c>
    </row>
    <row r="35" spans="1:9" ht="16.5" customHeight="1">
      <c r="A35" s="25" t="s">
        <v>291</v>
      </c>
      <c r="B35" s="160" t="s">
        <v>9</v>
      </c>
      <c r="C35" s="227" t="s">
        <v>10</v>
      </c>
      <c r="D35" s="226" t="s">
        <v>20</v>
      </c>
      <c r="E35" s="226" t="s">
        <v>296</v>
      </c>
      <c r="F35" s="226" t="s">
        <v>297</v>
      </c>
      <c r="G35" s="226" t="s">
        <v>300</v>
      </c>
      <c r="H35" s="222" t="s">
        <v>290</v>
      </c>
      <c r="I35" s="242">
        <f>I36+I37</f>
        <v>41</v>
      </c>
    </row>
    <row r="36" spans="1:9" ht="16.5" customHeight="1">
      <c r="A36" s="25" t="s">
        <v>276</v>
      </c>
      <c r="B36" s="160" t="s">
        <v>9</v>
      </c>
      <c r="C36" s="227" t="s">
        <v>10</v>
      </c>
      <c r="D36" s="226" t="s">
        <v>20</v>
      </c>
      <c r="E36" s="226" t="s">
        <v>296</v>
      </c>
      <c r="F36" s="226" t="s">
        <v>297</v>
      </c>
      <c r="G36" s="226" t="s">
        <v>300</v>
      </c>
      <c r="H36" s="222" t="s">
        <v>272</v>
      </c>
      <c r="I36" s="242">
        <f>2-1</f>
        <v>1</v>
      </c>
    </row>
    <row r="37" spans="1:9" ht="16.5" customHeight="1">
      <c r="A37" s="25" t="s">
        <v>277</v>
      </c>
      <c r="B37" s="160" t="s">
        <v>9</v>
      </c>
      <c r="C37" s="227" t="s">
        <v>10</v>
      </c>
      <c r="D37" s="226" t="s">
        <v>20</v>
      </c>
      <c r="E37" s="226" t="s">
        <v>296</v>
      </c>
      <c r="F37" s="226" t="s">
        <v>297</v>
      </c>
      <c r="G37" s="226" t="s">
        <v>300</v>
      </c>
      <c r="H37" s="222" t="s">
        <v>273</v>
      </c>
      <c r="I37" s="242">
        <f>40</f>
        <v>40</v>
      </c>
    </row>
    <row r="38" spans="1:9" s="17" customFormat="1" ht="41.25" customHeight="1">
      <c r="A38" s="22" t="s">
        <v>293</v>
      </c>
      <c r="B38" s="160" t="s">
        <v>9</v>
      </c>
      <c r="C38" s="221" t="s">
        <v>10</v>
      </c>
      <c r="D38" s="225" t="s">
        <v>20</v>
      </c>
      <c r="E38" s="225" t="s">
        <v>301</v>
      </c>
      <c r="F38" s="225" t="s">
        <v>302</v>
      </c>
      <c r="G38" s="225" t="s">
        <v>106</v>
      </c>
      <c r="H38" s="226"/>
      <c r="I38" s="241">
        <f>I39</f>
        <v>2</v>
      </c>
    </row>
    <row r="39" spans="1:9" s="17" customFormat="1" ht="18" customHeight="1">
      <c r="A39" s="25" t="s">
        <v>289</v>
      </c>
      <c r="B39" s="160" t="s">
        <v>9</v>
      </c>
      <c r="C39" s="227" t="s">
        <v>10</v>
      </c>
      <c r="D39" s="226" t="s">
        <v>20</v>
      </c>
      <c r="E39" s="226" t="s">
        <v>301</v>
      </c>
      <c r="F39" s="226" t="s">
        <v>302</v>
      </c>
      <c r="G39" s="226" t="s">
        <v>106</v>
      </c>
      <c r="H39" s="222" t="s">
        <v>288</v>
      </c>
      <c r="I39" s="241">
        <f>I40</f>
        <v>2</v>
      </c>
    </row>
    <row r="40" spans="1:9" s="17" customFormat="1" ht="18" customHeight="1">
      <c r="A40" s="25" t="s">
        <v>294</v>
      </c>
      <c r="B40" s="126" t="s">
        <v>9</v>
      </c>
      <c r="C40" s="227" t="s">
        <v>10</v>
      </c>
      <c r="D40" s="226" t="s">
        <v>20</v>
      </c>
      <c r="E40" s="226" t="s">
        <v>301</v>
      </c>
      <c r="F40" s="226" t="s">
        <v>302</v>
      </c>
      <c r="G40" s="226" t="s">
        <v>106</v>
      </c>
      <c r="H40" s="225" t="s">
        <v>271</v>
      </c>
      <c r="I40" s="242">
        <f>5-3</f>
        <v>2</v>
      </c>
    </row>
    <row r="41" spans="1:9" ht="2.25" customHeight="1" hidden="1">
      <c r="A41" s="22" t="s">
        <v>22</v>
      </c>
      <c r="B41" s="126" t="s">
        <v>9</v>
      </c>
      <c r="C41" s="221" t="s">
        <v>10</v>
      </c>
      <c r="D41" s="222" t="s">
        <v>20</v>
      </c>
      <c r="E41" s="222" t="s">
        <v>23</v>
      </c>
      <c r="F41" s="222" t="s">
        <v>14</v>
      </c>
      <c r="G41" s="222" t="s">
        <v>14</v>
      </c>
      <c r="H41" s="222" t="s">
        <v>24</v>
      </c>
      <c r="I41" s="242"/>
    </row>
    <row r="42" spans="1:9" ht="16.5" customHeight="1" hidden="1">
      <c r="A42" s="33" t="s">
        <v>25</v>
      </c>
      <c r="B42" s="126" t="s">
        <v>9</v>
      </c>
      <c r="C42" s="228" t="s">
        <v>10</v>
      </c>
      <c r="D42" s="229" t="s">
        <v>26</v>
      </c>
      <c r="E42" s="229" t="s">
        <v>27</v>
      </c>
      <c r="F42" s="229" t="s">
        <v>14</v>
      </c>
      <c r="G42" s="229" t="s">
        <v>14</v>
      </c>
      <c r="H42" s="229" t="s">
        <v>27</v>
      </c>
      <c r="I42" s="244">
        <f>I43</f>
        <v>0</v>
      </c>
    </row>
    <row r="43" spans="1:9" ht="16.5" customHeight="1" hidden="1">
      <c r="A43" s="18" t="s">
        <v>28</v>
      </c>
      <c r="B43" s="126" t="s">
        <v>9</v>
      </c>
      <c r="C43" s="230" t="s">
        <v>10</v>
      </c>
      <c r="D43" s="231" t="s">
        <v>26</v>
      </c>
      <c r="E43" s="231" t="s">
        <v>29</v>
      </c>
      <c r="F43" s="231" t="s">
        <v>14</v>
      </c>
      <c r="G43" s="231" t="s">
        <v>14</v>
      </c>
      <c r="H43" s="231" t="s">
        <v>27</v>
      </c>
      <c r="I43" s="245">
        <f>I44</f>
        <v>0</v>
      </c>
    </row>
    <row r="44" spans="1:9" ht="16.5" customHeight="1" hidden="1">
      <c r="A44" s="162" t="s">
        <v>30</v>
      </c>
      <c r="B44" s="126" t="s">
        <v>9</v>
      </c>
      <c r="C44" s="232" t="s">
        <v>10</v>
      </c>
      <c r="D44" s="233" t="s">
        <v>26</v>
      </c>
      <c r="E44" s="233" t="s">
        <v>29</v>
      </c>
      <c r="F44" s="233" t="s">
        <v>14</v>
      </c>
      <c r="G44" s="233" t="s">
        <v>14</v>
      </c>
      <c r="H44" s="233" t="s">
        <v>31</v>
      </c>
      <c r="I44" s="246"/>
    </row>
    <row r="45" spans="1:9" s="17" customFormat="1" ht="16.5" customHeight="1" hidden="1">
      <c r="A45" s="33" t="s">
        <v>32</v>
      </c>
      <c r="B45" s="126" t="s">
        <v>9</v>
      </c>
      <c r="C45" s="223" t="s">
        <v>10</v>
      </c>
      <c r="D45" s="224" t="s">
        <v>33</v>
      </c>
      <c r="E45" s="224"/>
      <c r="F45" s="224"/>
      <c r="G45" s="224"/>
      <c r="H45" s="224"/>
      <c r="I45" s="243">
        <f>SUM(I46)</f>
        <v>0</v>
      </c>
    </row>
    <row r="46" spans="1:9" ht="16.5" customHeight="1" hidden="1">
      <c r="A46" s="18" t="s">
        <v>34</v>
      </c>
      <c r="B46" s="126" t="s">
        <v>9</v>
      </c>
      <c r="C46" s="219" t="s">
        <v>10</v>
      </c>
      <c r="D46" s="220" t="s">
        <v>33</v>
      </c>
      <c r="E46" s="220" t="s">
        <v>23</v>
      </c>
      <c r="F46" s="220" t="s">
        <v>14</v>
      </c>
      <c r="G46" s="220" t="s">
        <v>14</v>
      </c>
      <c r="H46" s="220"/>
      <c r="I46" s="240">
        <f>SUM(I47)</f>
        <v>0</v>
      </c>
    </row>
    <row r="47" spans="1:9" ht="16.5" customHeight="1" hidden="1">
      <c r="A47" s="22" t="s">
        <v>21</v>
      </c>
      <c r="B47" s="126" t="s">
        <v>9</v>
      </c>
      <c r="C47" s="221" t="s">
        <v>10</v>
      </c>
      <c r="D47" s="222" t="s">
        <v>33</v>
      </c>
      <c r="E47" s="222" t="s">
        <v>23</v>
      </c>
      <c r="F47" s="222" t="s">
        <v>14</v>
      </c>
      <c r="G47" s="222" t="s">
        <v>14</v>
      </c>
      <c r="H47" s="222" t="s">
        <v>35</v>
      </c>
      <c r="I47" s="242"/>
    </row>
    <row r="48" spans="1:9" s="37" customFormat="1" ht="16.5" customHeight="1" hidden="1">
      <c r="A48" s="33" t="s">
        <v>36</v>
      </c>
      <c r="B48" s="126" t="s">
        <v>9</v>
      </c>
      <c r="C48" s="223" t="s">
        <v>10</v>
      </c>
      <c r="D48" s="224" t="s">
        <v>37</v>
      </c>
      <c r="E48" s="224"/>
      <c r="F48" s="224"/>
      <c r="G48" s="224"/>
      <c r="H48" s="224"/>
      <c r="I48" s="243">
        <f>SUM(I49)</f>
        <v>0</v>
      </c>
    </row>
    <row r="49" spans="1:9" ht="16.5" customHeight="1" hidden="1">
      <c r="A49" s="18" t="s">
        <v>38</v>
      </c>
      <c r="B49" s="126" t="s">
        <v>9</v>
      </c>
      <c r="C49" s="219" t="s">
        <v>10</v>
      </c>
      <c r="D49" s="220" t="s">
        <v>37</v>
      </c>
      <c r="E49" s="220" t="s">
        <v>39</v>
      </c>
      <c r="F49" s="220" t="s">
        <v>14</v>
      </c>
      <c r="G49" s="220" t="s">
        <v>14</v>
      </c>
      <c r="H49" s="220"/>
      <c r="I49" s="240">
        <f>SUM(I50+I51)</f>
        <v>0</v>
      </c>
    </row>
    <row r="50" spans="1:9" ht="16.5" customHeight="1" hidden="1">
      <c r="A50" s="22" t="s">
        <v>40</v>
      </c>
      <c r="B50" s="126" t="s">
        <v>9</v>
      </c>
      <c r="C50" s="221" t="s">
        <v>10</v>
      </c>
      <c r="D50" s="222" t="s">
        <v>37</v>
      </c>
      <c r="E50" s="222" t="s">
        <v>39</v>
      </c>
      <c r="F50" s="234" t="s">
        <v>41</v>
      </c>
      <c r="G50" s="234" t="s">
        <v>41</v>
      </c>
      <c r="H50" s="222" t="s">
        <v>42</v>
      </c>
      <c r="I50" s="242"/>
    </row>
    <row r="51" spans="1:9" ht="16.5" customHeight="1" hidden="1">
      <c r="A51" s="22" t="s">
        <v>43</v>
      </c>
      <c r="B51" s="126" t="s">
        <v>9</v>
      </c>
      <c r="C51" s="221" t="s">
        <v>10</v>
      </c>
      <c r="D51" s="222" t="s">
        <v>37</v>
      </c>
      <c r="E51" s="222" t="s">
        <v>39</v>
      </c>
      <c r="F51" s="234" t="s">
        <v>14</v>
      </c>
      <c r="G51" s="234" t="s">
        <v>14</v>
      </c>
      <c r="H51" s="222" t="s">
        <v>44</v>
      </c>
      <c r="I51" s="242"/>
    </row>
    <row r="52" spans="1:9" s="37" customFormat="1" ht="16.5" customHeight="1" hidden="1">
      <c r="A52" s="33" t="s">
        <v>45</v>
      </c>
      <c r="B52" s="126" t="s">
        <v>9</v>
      </c>
      <c r="C52" s="223" t="s">
        <v>10</v>
      </c>
      <c r="D52" s="224" t="s">
        <v>46</v>
      </c>
      <c r="E52" s="224"/>
      <c r="F52" s="224"/>
      <c r="G52" s="224"/>
      <c r="H52" s="224"/>
      <c r="I52" s="243">
        <f>SUM(I53)</f>
        <v>0</v>
      </c>
    </row>
    <row r="53" spans="1:9" ht="16.5" customHeight="1" hidden="1">
      <c r="A53" s="18" t="s">
        <v>47</v>
      </c>
      <c r="B53" s="126" t="s">
        <v>9</v>
      </c>
      <c r="C53" s="219" t="s">
        <v>10</v>
      </c>
      <c r="D53" s="220" t="s">
        <v>46</v>
      </c>
      <c r="E53" s="220" t="s">
        <v>48</v>
      </c>
      <c r="F53" s="220" t="s">
        <v>14</v>
      </c>
      <c r="G53" s="220" t="s">
        <v>14</v>
      </c>
      <c r="H53" s="220"/>
      <c r="I53" s="240">
        <f>SUM(I54)</f>
        <v>0</v>
      </c>
    </row>
    <row r="54" spans="1:9" ht="16.5" customHeight="1" hidden="1">
      <c r="A54" s="22" t="s">
        <v>49</v>
      </c>
      <c r="B54" s="126" t="s">
        <v>9</v>
      </c>
      <c r="C54" s="221" t="s">
        <v>10</v>
      </c>
      <c r="D54" s="222" t="s">
        <v>46</v>
      </c>
      <c r="E54" s="222" t="s">
        <v>48</v>
      </c>
      <c r="F54" s="222" t="s">
        <v>14</v>
      </c>
      <c r="G54" s="222" t="s">
        <v>14</v>
      </c>
      <c r="H54" s="222" t="s">
        <v>50</v>
      </c>
      <c r="I54" s="242"/>
    </row>
    <row r="55" spans="1:9" s="37" customFormat="1" ht="18" customHeight="1">
      <c r="A55" s="13" t="s">
        <v>36</v>
      </c>
      <c r="B55" s="126" t="s">
        <v>9</v>
      </c>
      <c r="C55" s="235" t="s">
        <v>10</v>
      </c>
      <c r="D55" s="236" t="s">
        <v>37</v>
      </c>
      <c r="E55" s="236"/>
      <c r="F55" s="236"/>
      <c r="G55" s="236"/>
      <c r="H55" s="236"/>
      <c r="I55" s="247">
        <f>I56</f>
        <v>110</v>
      </c>
    </row>
    <row r="56" spans="1:9" s="17" customFormat="1" ht="18" customHeight="1">
      <c r="A56" s="18" t="s">
        <v>38</v>
      </c>
      <c r="B56" s="126" t="s">
        <v>9</v>
      </c>
      <c r="C56" s="219" t="s">
        <v>10</v>
      </c>
      <c r="D56" s="220" t="s">
        <v>37</v>
      </c>
      <c r="E56" s="220" t="s">
        <v>296</v>
      </c>
      <c r="F56" s="220" t="s">
        <v>299</v>
      </c>
      <c r="G56" s="220" t="s">
        <v>27</v>
      </c>
      <c r="H56" s="220"/>
      <c r="I56" s="240">
        <f>I57</f>
        <v>110</v>
      </c>
    </row>
    <row r="57" spans="1:9" s="17" customFormat="1" ht="18" customHeight="1">
      <c r="A57" s="22" t="s">
        <v>244</v>
      </c>
      <c r="B57" s="160" t="s">
        <v>9</v>
      </c>
      <c r="C57" s="221" t="s">
        <v>10</v>
      </c>
      <c r="D57" s="225" t="s">
        <v>37</v>
      </c>
      <c r="E57" s="225" t="s">
        <v>296</v>
      </c>
      <c r="F57" s="225" t="s">
        <v>297</v>
      </c>
      <c r="G57" s="225" t="s">
        <v>328</v>
      </c>
      <c r="H57" s="226"/>
      <c r="I57" s="241">
        <f>I58</f>
        <v>110</v>
      </c>
    </row>
    <row r="58" spans="1:9" s="17" customFormat="1" ht="18" customHeight="1">
      <c r="A58" s="25" t="s">
        <v>289</v>
      </c>
      <c r="B58" s="160" t="s">
        <v>9</v>
      </c>
      <c r="C58" s="227" t="s">
        <v>10</v>
      </c>
      <c r="D58" s="226" t="s">
        <v>37</v>
      </c>
      <c r="E58" s="226" t="s">
        <v>296</v>
      </c>
      <c r="F58" s="226" t="s">
        <v>297</v>
      </c>
      <c r="G58" s="226" t="s">
        <v>328</v>
      </c>
      <c r="H58" s="222" t="s">
        <v>288</v>
      </c>
      <c r="I58" s="241">
        <f>I59</f>
        <v>110</v>
      </c>
    </row>
    <row r="59" spans="1:9" s="17" customFormat="1" ht="18" customHeight="1">
      <c r="A59" s="25" t="s">
        <v>294</v>
      </c>
      <c r="B59" s="126" t="s">
        <v>9</v>
      </c>
      <c r="C59" s="227" t="s">
        <v>10</v>
      </c>
      <c r="D59" s="226" t="s">
        <v>37</v>
      </c>
      <c r="E59" s="226" t="s">
        <v>296</v>
      </c>
      <c r="F59" s="226" t="s">
        <v>297</v>
      </c>
      <c r="G59" s="226" t="s">
        <v>328</v>
      </c>
      <c r="H59" s="225" t="s">
        <v>271</v>
      </c>
      <c r="I59" s="242">
        <f>110</f>
        <v>110</v>
      </c>
    </row>
    <row r="60" spans="1:9" s="17" customFormat="1" ht="0.75" customHeight="1" thickBot="1">
      <c r="A60" s="25"/>
      <c r="B60" s="126"/>
      <c r="C60" s="227"/>
      <c r="D60" s="226"/>
      <c r="E60" s="226"/>
      <c r="F60" s="226"/>
      <c r="G60" s="226"/>
      <c r="H60" s="225"/>
      <c r="I60" s="242"/>
    </row>
    <row r="61" spans="1:9" s="17" customFormat="1" ht="17.25" customHeight="1" hidden="1" thickBot="1">
      <c r="A61" s="18" t="s">
        <v>28</v>
      </c>
      <c r="B61" s="126" t="s">
        <v>9</v>
      </c>
      <c r="C61" s="19" t="s">
        <v>10</v>
      </c>
      <c r="D61" s="20" t="s">
        <v>51</v>
      </c>
      <c r="E61" s="20" t="s">
        <v>29</v>
      </c>
      <c r="F61" s="20" t="s">
        <v>14</v>
      </c>
      <c r="G61" s="20" t="s">
        <v>14</v>
      </c>
      <c r="H61" s="20"/>
      <c r="I61" s="196">
        <f>SUM(I62)</f>
        <v>0</v>
      </c>
    </row>
    <row r="62" spans="1:9" s="17" customFormat="1" ht="17.25" customHeight="1" hidden="1" thickBot="1">
      <c r="A62" s="22" t="s">
        <v>52</v>
      </c>
      <c r="B62" s="126" t="s">
        <v>9</v>
      </c>
      <c r="C62" s="23" t="s">
        <v>10</v>
      </c>
      <c r="D62" s="24" t="s">
        <v>51</v>
      </c>
      <c r="E62" s="24" t="s">
        <v>29</v>
      </c>
      <c r="F62" s="24" t="s">
        <v>14</v>
      </c>
      <c r="G62" s="24" t="s">
        <v>14</v>
      </c>
      <c r="H62" s="24" t="s">
        <v>53</v>
      </c>
      <c r="I62" s="198"/>
    </row>
    <row r="63" spans="1:9" ht="17.25" customHeight="1" hidden="1" thickBot="1">
      <c r="A63" s="121"/>
      <c r="B63" s="127" t="s">
        <v>9</v>
      </c>
      <c r="C63" s="163"/>
      <c r="D63" s="124"/>
      <c r="E63" s="124"/>
      <c r="F63" s="124"/>
      <c r="G63" s="124"/>
      <c r="H63" s="124"/>
      <c r="I63" s="202"/>
    </row>
    <row r="64" spans="1:9" ht="18" thickBot="1">
      <c r="A64" s="277" t="s">
        <v>54</v>
      </c>
      <c r="B64" s="253" t="s">
        <v>9</v>
      </c>
      <c r="C64" s="254" t="s">
        <v>12</v>
      </c>
      <c r="D64" s="164"/>
      <c r="E64" s="164"/>
      <c r="F64" s="164"/>
      <c r="G64" s="164"/>
      <c r="H64" s="164"/>
      <c r="I64" s="248">
        <f>I65</f>
        <v>173</v>
      </c>
    </row>
    <row r="65" spans="1:9" ht="15">
      <c r="A65" s="43" t="s">
        <v>55</v>
      </c>
      <c r="B65" s="165" t="s">
        <v>9</v>
      </c>
      <c r="C65" s="255" t="s">
        <v>12</v>
      </c>
      <c r="D65" s="256" t="s">
        <v>16</v>
      </c>
      <c r="E65" s="257"/>
      <c r="F65" s="257"/>
      <c r="G65" s="257"/>
      <c r="H65" s="257"/>
      <c r="I65" s="249">
        <f>SUM(I66)</f>
        <v>173</v>
      </c>
    </row>
    <row r="66" spans="1:9" ht="26.25">
      <c r="A66" s="22" t="s">
        <v>56</v>
      </c>
      <c r="B66" s="126" t="s">
        <v>9</v>
      </c>
      <c r="C66" s="221" t="s">
        <v>12</v>
      </c>
      <c r="D66" s="222" t="s">
        <v>16</v>
      </c>
      <c r="E66" s="222" t="s">
        <v>296</v>
      </c>
      <c r="F66" s="222" t="s">
        <v>303</v>
      </c>
      <c r="G66" s="222" t="s">
        <v>304</v>
      </c>
      <c r="H66" s="222"/>
      <c r="I66" s="250">
        <f>I67+I69</f>
        <v>173</v>
      </c>
    </row>
    <row r="67" spans="1:9" ht="15">
      <c r="A67" s="25" t="s">
        <v>281</v>
      </c>
      <c r="B67" s="127" t="s">
        <v>9</v>
      </c>
      <c r="C67" s="287" t="s">
        <v>12</v>
      </c>
      <c r="D67" s="288" t="s">
        <v>16</v>
      </c>
      <c r="E67" s="288" t="s">
        <v>296</v>
      </c>
      <c r="F67" s="288" t="s">
        <v>303</v>
      </c>
      <c r="G67" s="288" t="s">
        <v>304</v>
      </c>
      <c r="H67" s="288" t="s">
        <v>255</v>
      </c>
      <c r="I67" s="289">
        <f>I68</f>
        <v>173</v>
      </c>
    </row>
    <row r="68" spans="1:9" ht="15">
      <c r="A68" s="25" t="s">
        <v>268</v>
      </c>
      <c r="B68" s="127" t="s">
        <v>9</v>
      </c>
      <c r="C68" s="287" t="s">
        <v>12</v>
      </c>
      <c r="D68" s="288" t="s">
        <v>16</v>
      </c>
      <c r="E68" s="288" t="s">
        <v>296</v>
      </c>
      <c r="F68" s="288" t="s">
        <v>303</v>
      </c>
      <c r="G68" s="288" t="s">
        <v>304</v>
      </c>
      <c r="H68" s="288" t="s">
        <v>267</v>
      </c>
      <c r="I68" s="289">
        <f>173</f>
        <v>173</v>
      </c>
    </row>
    <row r="69" spans="1:9" ht="15">
      <c r="A69" s="25" t="s">
        <v>289</v>
      </c>
      <c r="B69" s="127" t="s">
        <v>9</v>
      </c>
      <c r="C69" s="287" t="s">
        <v>12</v>
      </c>
      <c r="D69" s="288" t="s">
        <v>16</v>
      </c>
      <c r="E69" s="288" t="s">
        <v>296</v>
      </c>
      <c r="F69" s="288" t="s">
        <v>303</v>
      </c>
      <c r="G69" s="288" t="s">
        <v>304</v>
      </c>
      <c r="H69" s="288" t="s">
        <v>288</v>
      </c>
      <c r="I69" s="289">
        <f>I70</f>
        <v>0</v>
      </c>
    </row>
    <row r="70" spans="1:9" ht="15.75" thickBot="1">
      <c r="A70" s="25" t="s">
        <v>294</v>
      </c>
      <c r="B70" s="127" t="s">
        <v>9</v>
      </c>
      <c r="C70" s="287" t="s">
        <v>12</v>
      </c>
      <c r="D70" s="288" t="s">
        <v>16</v>
      </c>
      <c r="E70" s="288" t="s">
        <v>296</v>
      </c>
      <c r="F70" s="288" t="s">
        <v>303</v>
      </c>
      <c r="G70" s="288" t="s">
        <v>304</v>
      </c>
      <c r="H70" s="288" t="s">
        <v>271</v>
      </c>
      <c r="I70" s="289"/>
    </row>
    <row r="71" spans="1:9" s="48" customFormat="1" ht="19.5" customHeight="1" thickBot="1">
      <c r="A71" s="46" t="s">
        <v>57</v>
      </c>
      <c r="B71" s="259" t="s">
        <v>9</v>
      </c>
      <c r="C71" s="259" t="s">
        <v>16</v>
      </c>
      <c r="D71" s="42"/>
      <c r="E71" s="42"/>
      <c r="F71" s="42"/>
      <c r="G71" s="42"/>
      <c r="H71" s="42"/>
      <c r="I71" s="237">
        <f>SUM(I72+I77+I82+I91)</f>
        <v>115</v>
      </c>
    </row>
    <row r="72" spans="1:9" s="37" customFormat="1" ht="17.25" customHeight="1" hidden="1">
      <c r="A72" s="13" t="s">
        <v>58</v>
      </c>
      <c r="B72" s="165" t="s">
        <v>9</v>
      </c>
      <c r="C72" s="260" t="s">
        <v>16</v>
      </c>
      <c r="D72" s="260" t="s">
        <v>12</v>
      </c>
      <c r="E72" s="260"/>
      <c r="F72" s="260"/>
      <c r="G72" s="260"/>
      <c r="H72" s="260"/>
      <c r="I72" s="243">
        <f>SUM(I73)</f>
        <v>0</v>
      </c>
    </row>
    <row r="73" spans="1:9" ht="17.25" customHeight="1" hidden="1">
      <c r="A73" s="69" t="s">
        <v>246</v>
      </c>
      <c r="B73" s="126" t="s">
        <v>9</v>
      </c>
      <c r="C73" s="261" t="s">
        <v>16</v>
      </c>
      <c r="D73" s="262" t="s">
        <v>12</v>
      </c>
      <c r="E73" s="262" t="s">
        <v>316</v>
      </c>
      <c r="F73" s="262" t="s">
        <v>299</v>
      </c>
      <c r="G73" s="262" t="s">
        <v>27</v>
      </c>
      <c r="H73" s="262"/>
      <c r="I73" s="240">
        <f>SUM(I74)</f>
        <v>0</v>
      </c>
    </row>
    <row r="74" spans="1:9" ht="27" customHeight="1" hidden="1">
      <c r="A74" s="70" t="s">
        <v>295</v>
      </c>
      <c r="B74" s="126" t="s">
        <v>9</v>
      </c>
      <c r="C74" s="221" t="s">
        <v>16</v>
      </c>
      <c r="D74" s="222" t="s">
        <v>12</v>
      </c>
      <c r="E74" s="222" t="s">
        <v>316</v>
      </c>
      <c r="F74" s="222" t="s">
        <v>299</v>
      </c>
      <c r="G74" s="222" t="s">
        <v>24</v>
      </c>
      <c r="H74" s="222"/>
      <c r="I74" s="242">
        <f>I75</f>
        <v>0</v>
      </c>
    </row>
    <row r="75" spans="1:9" s="55" customFormat="1" ht="17.25" customHeight="1" hidden="1">
      <c r="A75" s="25" t="s">
        <v>289</v>
      </c>
      <c r="B75" s="126" t="s">
        <v>9</v>
      </c>
      <c r="C75" s="221" t="s">
        <v>16</v>
      </c>
      <c r="D75" s="222" t="s">
        <v>12</v>
      </c>
      <c r="E75" s="222" t="s">
        <v>316</v>
      </c>
      <c r="F75" s="234" t="s">
        <v>299</v>
      </c>
      <c r="G75" s="234" t="s">
        <v>24</v>
      </c>
      <c r="H75" s="263">
        <v>240</v>
      </c>
      <c r="I75" s="242">
        <f>I76</f>
        <v>0</v>
      </c>
    </row>
    <row r="76" spans="1:9" s="55" customFormat="1" ht="17.25" customHeight="1" hidden="1">
      <c r="A76" s="25" t="s">
        <v>294</v>
      </c>
      <c r="B76" s="126" t="s">
        <v>9</v>
      </c>
      <c r="C76" s="221" t="s">
        <v>16</v>
      </c>
      <c r="D76" s="222" t="s">
        <v>12</v>
      </c>
      <c r="E76" s="222" t="s">
        <v>316</v>
      </c>
      <c r="F76" s="234" t="s">
        <v>299</v>
      </c>
      <c r="G76" s="234" t="s">
        <v>24</v>
      </c>
      <c r="H76" s="263">
        <v>244</v>
      </c>
      <c r="I76" s="242"/>
    </row>
    <row r="77" spans="1:9" s="37" customFormat="1" ht="29.25" customHeight="1">
      <c r="A77" s="33" t="s">
        <v>262</v>
      </c>
      <c r="B77" s="165" t="s">
        <v>9</v>
      </c>
      <c r="C77" s="260" t="s">
        <v>16</v>
      </c>
      <c r="D77" s="260" t="s">
        <v>60</v>
      </c>
      <c r="E77" s="260"/>
      <c r="F77" s="260"/>
      <c r="G77" s="260"/>
      <c r="H77" s="260"/>
      <c r="I77" s="243">
        <f>SUM(I78)</f>
        <v>60</v>
      </c>
    </row>
    <row r="78" spans="1:9" ht="26.25" customHeight="1">
      <c r="A78" s="69" t="s">
        <v>265</v>
      </c>
      <c r="B78" s="126" t="s">
        <v>9</v>
      </c>
      <c r="C78" s="261" t="s">
        <v>16</v>
      </c>
      <c r="D78" s="262" t="s">
        <v>60</v>
      </c>
      <c r="E78" s="262" t="s">
        <v>243</v>
      </c>
      <c r="F78" s="262" t="s">
        <v>299</v>
      </c>
      <c r="G78" s="262" t="s">
        <v>27</v>
      </c>
      <c r="H78" s="262"/>
      <c r="I78" s="240">
        <f>SUM(I79)</f>
        <v>60</v>
      </c>
    </row>
    <row r="79" spans="1:9" ht="27.75" customHeight="1">
      <c r="A79" s="70" t="s">
        <v>264</v>
      </c>
      <c r="B79" s="126" t="s">
        <v>9</v>
      </c>
      <c r="C79" s="221" t="s">
        <v>16</v>
      </c>
      <c r="D79" s="222" t="s">
        <v>60</v>
      </c>
      <c r="E79" s="222" t="s">
        <v>243</v>
      </c>
      <c r="F79" s="222" t="s">
        <v>305</v>
      </c>
      <c r="G79" s="222" t="s">
        <v>263</v>
      </c>
      <c r="H79" s="222"/>
      <c r="I79" s="242">
        <f>I80</f>
        <v>60</v>
      </c>
    </row>
    <row r="80" spans="1:9" s="55" customFormat="1" ht="17.25" customHeight="1">
      <c r="A80" s="25" t="s">
        <v>289</v>
      </c>
      <c r="B80" s="126" t="s">
        <v>9</v>
      </c>
      <c r="C80" s="221" t="s">
        <v>16</v>
      </c>
      <c r="D80" s="222" t="s">
        <v>60</v>
      </c>
      <c r="E80" s="222" t="s">
        <v>243</v>
      </c>
      <c r="F80" s="234" t="s">
        <v>305</v>
      </c>
      <c r="G80" s="234" t="s">
        <v>263</v>
      </c>
      <c r="H80" s="234" t="s">
        <v>288</v>
      </c>
      <c r="I80" s="242">
        <f>I81</f>
        <v>60</v>
      </c>
    </row>
    <row r="81" spans="1:9" s="55" customFormat="1" ht="18" customHeight="1">
      <c r="A81" s="25" t="s">
        <v>294</v>
      </c>
      <c r="B81" s="126" t="s">
        <v>9</v>
      </c>
      <c r="C81" s="221" t="s">
        <v>16</v>
      </c>
      <c r="D81" s="222" t="s">
        <v>60</v>
      </c>
      <c r="E81" s="222" t="s">
        <v>243</v>
      </c>
      <c r="F81" s="234" t="s">
        <v>305</v>
      </c>
      <c r="G81" s="234" t="s">
        <v>263</v>
      </c>
      <c r="H81" s="234" t="s">
        <v>271</v>
      </c>
      <c r="I81" s="242">
        <f>50+10</f>
        <v>60</v>
      </c>
    </row>
    <row r="82" spans="1:9" s="37" customFormat="1" ht="17.25" customHeight="1">
      <c r="A82" s="33" t="s">
        <v>250</v>
      </c>
      <c r="B82" s="165" t="s">
        <v>9</v>
      </c>
      <c r="C82" s="260" t="s">
        <v>16</v>
      </c>
      <c r="D82" s="260" t="s">
        <v>249</v>
      </c>
      <c r="E82" s="260"/>
      <c r="F82" s="260"/>
      <c r="G82" s="260"/>
      <c r="H82" s="260"/>
      <c r="I82" s="243">
        <f>I83+I87+I92</f>
        <v>55</v>
      </c>
    </row>
    <row r="83" spans="1:9" ht="17.25" customHeight="1">
      <c r="A83" s="69" t="s">
        <v>246</v>
      </c>
      <c r="B83" s="126" t="s">
        <v>9</v>
      </c>
      <c r="C83" s="261" t="s">
        <v>16</v>
      </c>
      <c r="D83" s="262" t="s">
        <v>249</v>
      </c>
      <c r="E83" s="262" t="s">
        <v>316</v>
      </c>
      <c r="F83" s="262" t="s">
        <v>299</v>
      </c>
      <c r="G83" s="262" t="s">
        <v>27</v>
      </c>
      <c r="H83" s="262"/>
      <c r="I83" s="240">
        <f>SUM(I84)</f>
        <v>25</v>
      </c>
    </row>
    <row r="84" spans="1:9" ht="27" customHeight="1">
      <c r="A84" s="70" t="s">
        <v>295</v>
      </c>
      <c r="B84" s="126" t="s">
        <v>9</v>
      </c>
      <c r="C84" s="221" t="s">
        <v>16</v>
      </c>
      <c r="D84" s="222" t="s">
        <v>249</v>
      </c>
      <c r="E84" s="222" t="s">
        <v>316</v>
      </c>
      <c r="F84" s="222" t="s">
        <v>299</v>
      </c>
      <c r="G84" s="222" t="s">
        <v>24</v>
      </c>
      <c r="H84" s="222"/>
      <c r="I84" s="242">
        <f>I85</f>
        <v>25</v>
      </c>
    </row>
    <row r="85" spans="1:9" s="55" customFormat="1" ht="17.25" customHeight="1">
      <c r="A85" s="25" t="s">
        <v>289</v>
      </c>
      <c r="B85" s="126" t="s">
        <v>9</v>
      </c>
      <c r="C85" s="221" t="s">
        <v>16</v>
      </c>
      <c r="D85" s="222" t="s">
        <v>249</v>
      </c>
      <c r="E85" s="222" t="s">
        <v>316</v>
      </c>
      <c r="F85" s="234" t="s">
        <v>299</v>
      </c>
      <c r="G85" s="234" t="s">
        <v>24</v>
      </c>
      <c r="H85" s="263">
        <v>240</v>
      </c>
      <c r="I85" s="242">
        <f>I86</f>
        <v>25</v>
      </c>
    </row>
    <row r="86" spans="1:9" s="55" customFormat="1" ht="17.25" customHeight="1">
      <c r="A86" s="25" t="s">
        <v>294</v>
      </c>
      <c r="B86" s="126" t="s">
        <v>9</v>
      </c>
      <c r="C86" s="221" t="s">
        <v>16</v>
      </c>
      <c r="D86" s="222" t="s">
        <v>249</v>
      </c>
      <c r="E86" s="222" t="s">
        <v>316</v>
      </c>
      <c r="F86" s="234" t="s">
        <v>299</v>
      </c>
      <c r="G86" s="234" t="s">
        <v>24</v>
      </c>
      <c r="H86" s="263">
        <v>244</v>
      </c>
      <c r="I86" s="242">
        <f>25</f>
        <v>25</v>
      </c>
    </row>
    <row r="87" spans="1:9" ht="17.25" customHeight="1">
      <c r="A87" s="69" t="s">
        <v>246</v>
      </c>
      <c r="B87" s="126" t="s">
        <v>9</v>
      </c>
      <c r="C87" s="261" t="s">
        <v>16</v>
      </c>
      <c r="D87" s="262" t="s">
        <v>249</v>
      </c>
      <c r="E87" s="262" t="s">
        <v>317</v>
      </c>
      <c r="F87" s="262" t="s">
        <v>299</v>
      </c>
      <c r="G87" s="262" t="s">
        <v>27</v>
      </c>
      <c r="H87" s="262"/>
      <c r="I87" s="240">
        <f>SUM(I88)</f>
        <v>20</v>
      </c>
    </row>
    <row r="88" spans="1:9" ht="27.75" customHeight="1">
      <c r="A88" s="70" t="s">
        <v>286</v>
      </c>
      <c r="B88" s="126" t="s">
        <v>9</v>
      </c>
      <c r="C88" s="221" t="s">
        <v>16</v>
      </c>
      <c r="D88" s="222" t="s">
        <v>249</v>
      </c>
      <c r="E88" s="222" t="s">
        <v>317</v>
      </c>
      <c r="F88" s="222" t="s">
        <v>299</v>
      </c>
      <c r="G88" s="222" t="s">
        <v>318</v>
      </c>
      <c r="H88" s="222"/>
      <c r="I88" s="242">
        <f>I89</f>
        <v>20</v>
      </c>
    </row>
    <row r="89" spans="1:9" s="55" customFormat="1" ht="16.5" customHeight="1">
      <c r="A89" s="25" t="s">
        <v>289</v>
      </c>
      <c r="B89" s="126" t="s">
        <v>9</v>
      </c>
      <c r="C89" s="221" t="s">
        <v>16</v>
      </c>
      <c r="D89" s="222" t="s">
        <v>249</v>
      </c>
      <c r="E89" s="222" t="s">
        <v>317</v>
      </c>
      <c r="F89" s="234" t="s">
        <v>299</v>
      </c>
      <c r="G89" s="234" t="s">
        <v>318</v>
      </c>
      <c r="H89" s="263">
        <v>240</v>
      </c>
      <c r="I89" s="242">
        <f>I90</f>
        <v>20</v>
      </c>
    </row>
    <row r="90" spans="1:9" s="55" customFormat="1" ht="16.5" customHeight="1">
      <c r="A90" s="25" t="s">
        <v>294</v>
      </c>
      <c r="B90" s="126" t="s">
        <v>9</v>
      </c>
      <c r="C90" s="221" t="s">
        <v>16</v>
      </c>
      <c r="D90" s="222" t="s">
        <v>249</v>
      </c>
      <c r="E90" s="222" t="s">
        <v>317</v>
      </c>
      <c r="F90" s="234" t="s">
        <v>299</v>
      </c>
      <c r="G90" s="234" t="s">
        <v>318</v>
      </c>
      <c r="H90" s="263">
        <v>244</v>
      </c>
      <c r="I90" s="242">
        <f>20</f>
        <v>20</v>
      </c>
    </row>
    <row r="91" spans="1:9" s="37" customFormat="1" ht="17.25" customHeight="1" hidden="1">
      <c r="A91" s="33" t="s">
        <v>250</v>
      </c>
      <c r="B91" s="165" t="s">
        <v>9</v>
      </c>
      <c r="C91" s="260" t="s">
        <v>16</v>
      </c>
      <c r="D91" s="260" t="s">
        <v>249</v>
      </c>
      <c r="E91" s="260"/>
      <c r="F91" s="260"/>
      <c r="G91" s="260"/>
      <c r="H91" s="260"/>
      <c r="I91" s="243"/>
    </row>
    <row r="92" spans="1:9" ht="17.25" customHeight="1">
      <c r="A92" s="69" t="s">
        <v>246</v>
      </c>
      <c r="B92" s="126" t="s">
        <v>9</v>
      </c>
      <c r="C92" s="261" t="s">
        <v>16</v>
      </c>
      <c r="D92" s="262" t="s">
        <v>249</v>
      </c>
      <c r="E92" s="262" t="s">
        <v>319</v>
      </c>
      <c r="F92" s="262" t="s">
        <v>299</v>
      </c>
      <c r="G92" s="262" t="s">
        <v>27</v>
      </c>
      <c r="H92" s="262"/>
      <c r="I92" s="240">
        <f>SUM(I93)</f>
        <v>10</v>
      </c>
    </row>
    <row r="93" spans="1:9" ht="27.75" customHeight="1">
      <c r="A93" s="70" t="s">
        <v>285</v>
      </c>
      <c r="B93" s="126" t="s">
        <v>9</v>
      </c>
      <c r="C93" s="221" t="s">
        <v>16</v>
      </c>
      <c r="D93" s="222" t="s">
        <v>249</v>
      </c>
      <c r="E93" s="222" t="s">
        <v>319</v>
      </c>
      <c r="F93" s="222" t="s">
        <v>299</v>
      </c>
      <c r="G93" s="222" t="s">
        <v>215</v>
      </c>
      <c r="H93" s="222"/>
      <c r="I93" s="242">
        <f>I94</f>
        <v>10</v>
      </c>
    </row>
    <row r="94" spans="1:9" s="55" customFormat="1" ht="17.25" customHeight="1">
      <c r="A94" s="25" t="s">
        <v>289</v>
      </c>
      <c r="B94" s="126" t="s">
        <v>9</v>
      </c>
      <c r="C94" s="221" t="s">
        <v>16</v>
      </c>
      <c r="D94" s="222" t="s">
        <v>249</v>
      </c>
      <c r="E94" s="222" t="s">
        <v>319</v>
      </c>
      <c r="F94" s="234" t="s">
        <v>299</v>
      </c>
      <c r="G94" s="234" t="s">
        <v>215</v>
      </c>
      <c r="H94" s="263">
        <v>240</v>
      </c>
      <c r="I94" s="242">
        <f>I95</f>
        <v>10</v>
      </c>
    </row>
    <row r="95" spans="1:9" s="55" customFormat="1" ht="17.25" customHeight="1" thickBot="1">
      <c r="A95" s="25" t="s">
        <v>294</v>
      </c>
      <c r="B95" s="126" t="s">
        <v>9</v>
      </c>
      <c r="C95" s="221" t="s">
        <v>16</v>
      </c>
      <c r="D95" s="222" t="s">
        <v>249</v>
      </c>
      <c r="E95" s="222" t="s">
        <v>319</v>
      </c>
      <c r="F95" s="234" t="s">
        <v>299</v>
      </c>
      <c r="G95" s="234" t="s">
        <v>215</v>
      </c>
      <c r="H95" s="263">
        <v>244</v>
      </c>
      <c r="I95" s="242">
        <f>10</f>
        <v>10</v>
      </c>
    </row>
    <row r="96" spans="1:9" s="48" customFormat="1" ht="6" customHeight="1" hidden="1" thickBot="1">
      <c r="A96" s="278" t="s">
        <v>62</v>
      </c>
      <c r="B96" s="259" t="s">
        <v>9</v>
      </c>
      <c r="C96" s="259" t="s">
        <v>20</v>
      </c>
      <c r="D96" s="42"/>
      <c r="E96" s="42"/>
      <c r="F96" s="42"/>
      <c r="G96" s="42"/>
      <c r="H96" s="42"/>
      <c r="I96" s="237">
        <f>SUM(I105+I100+I108+I117+I97)</f>
        <v>0</v>
      </c>
    </row>
    <row r="97" spans="1:10" s="37" customFormat="1" ht="24" customHeight="1" hidden="1">
      <c r="A97" s="13" t="s">
        <v>63</v>
      </c>
      <c r="B97" s="165" t="s">
        <v>9</v>
      </c>
      <c r="C97" s="194" t="s">
        <v>20</v>
      </c>
      <c r="D97" s="194" t="s">
        <v>12</v>
      </c>
      <c r="E97" s="194"/>
      <c r="F97" s="194"/>
      <c r="G97" s="194"/>
      <c r="H97" s="194"/>
      <c r="I97" s="201">
        <f>SUM(I98)</f>
        <v>0</v>
      </c>
      <c r="J97" s="64">
        <v>0</v>
      </c>
    </row>
    <row r="98" spans="1:9" ht="24" customHeight="1" hidden="1">
      <c r="A98" s="18" t="s">
        <v>64</v>
      </c>
      <c r="B98" s="126" t="s">
        <v>9</v>
      </c>
      <c r="C98" s="65" t="s">
        <v>20</v>
      </c>
      <c r="D98" s="65" t="s">
        <v>12</v>
      </c>
      <c r="E98" s="20" t="s">
        <v>65</v>
      </c>
      <c r="F98" s="66" t="s">
        <v>41</v>
      </c>
      <c r="G98" s="66" t="s">
        <v>14</v>
      </c>
      <c r="H98" s="65"/>
      <c r="I98" s="196">
        <f>SUM(I99)</f>
        <v>0</v>
      </c>
    </row>
    <row r="99" spans="1:9" ht="24" customHeight="1" hidden="1">
      <c r="A99" s="22" t="s">
        <v>66</v>
      </c>
      <c r="B99" s="126" t="s">
        <v>9</v>
      </c>
      <c r="C99" s="167" t="s">
        <v>20</v>
      </c>
      <c r="D99" s="167" t="s">
        <v>12</v>
      </c>
      <c r="E99" s="24" t="s">
        <v>65</v>
      </c>
      <c r="F99" s="79" t="s">
        <v>14</v>
      </c>
      <c r="G99" s="24" t="s">
        <v>14</v>
      </c>
      <c r="H99" s="167" t="s">
        <v>67</v>
      </c>
      <c r="I99" s="198"/>
    </row>
    <row r="100" spans="1:10" s="37" customFormat="1" ht="26.25" customHeight="1" hidden="1">
      <c r="A100" s="33" t="s">
        <v>68</v>
      </c>
      <c r="B100" s="126" t="s">
        <v>9</v>
      </c>
      <c r="C100" s="63" t="s">
        <v>20</v>
      </c>
      <c r="D100" s="63" t="s">
        <v>69</v>
      </c>
      <c r="E100" s="63"/>
      <c r="F100" s="63"/>
      <c r="G100" s="63"/>
      <c r="H100" s="63"/>
      <c r="I100" s="199">
        <f>SUM(I103+I101)</f>
        <v>0</v>
      </c>
      <c r="J100" s="64">
        <v>0</v>
      </c>
    </row>
    <row r="101" spans="1:9" ht="19.5" customHeight="1" hidden="1">
      <c r="A101" s="18" t="s">
        <v>70</v>
      </c>
      <c r="B101" s="126" t="s">
        <v>9</v>
      </c>
      <c r="C101" s="65" t="s">
        <v>20</v>
      </c>
      <c r="D101" s="65" t="s">
        <v>69</v>
      </c>
      <c r="E101" s="20" t="s">
        <v>71</v>
      </c>
      <c r="F101" s="66" t="s">
        <v>41</v>
      </c>
      <c r="G101" s="66" t="s">
        <v>14</v>
      </c>
      <c r="H101" s="65"/>
      <c r="I101" s="196">
        <f>SUM(I102)</f>
        <v>0</v>
      </c>
    </row>
    <row r="102" spans="1:9" ht="21" customHeight="1" hidden="1">
      <c r="A102" s="22" t="s">
        <v>72</v>
      </c>
      <c r="B102" s="126" t="s">
        <v>9</v>
      </c>
      <c r="C102" s="167" t="s">
        <v>20</v>
      </c>
      <c r="D102" s="167" t="s">
        <v>69</v>
      </c>
      <c r="E102" s="24" t="s">
        <v>71</v>
      </c>
      <c r="F102" s="79" t="s">
        <v>14</v>
      </c>
      <c r="G102" s="24" t="s">
        <v>14</v>
      </c>
      <c r="H102" s="167" t="s">
        <v>73</v>
      </c>
      <c r="I102" s="198"/>
    </row>
    <row r="103" spans="1:9" ht="21.75" customHeight="1" hidden="1">
      <c r="A103" s="18" t="s">
        <v>74</v>
      </c>
      <c r="B103" s="126" t="s">
        <v>9</v>
      </c>
      <c r="C103" s="65" t="s">
        <v>20</v>
      </c>
      <c r="D103" s="65" t="s">
        <v>26</v>
      </c>
      <c r="E103" s="20" t="s">
        <v>61</v>
      </c>
      <c r="F103" s="66" t="s">
        <v>41</v>
      </c>
      <c r="G103" s="66" t="s">
        <v>14</v>
      </c>
      <c r="H103" s="65"/>
      <c r="I103" s="196">
        <f>SUM(I104)</f>
        <v>0</v>
      </c>
    </row>
    <row r="104" spans="1:9" ht="21.75" customHeight="1" hidden="1">
      <c r="A104" s="22" t="s">
        <v>75</v>
      </c>
      <c r="B104" s="126" t="s">
        <v>9</v>
      </c>
      <c r="C104" s="167" t="s">
        <v>20</v>
      </c>
      <c r="D104" s="167" t="s">
        <v>26</v>
      </c>
      <c r="E104" s="24" t="s">
        <v>61</v>
      </c>
      <c r="F104" s="79" t="s">
        <v>14</v>
      </c>
      <c r="G104" s="24" t="s">
        <v>14</v>
      </c>
      <c r="H104" s="167" t="s">
        <v>76</v>
      </c>
      <c r="I104" s="198"/>
    </row>
    <row r="105" spans="1:10" s="37" customFormat="1" ht="19.5" customHeight="1" hidden="1">
      <c r="A105" s="33" t="s">
        <v>77</v>
      </c>
      <c r="B105" s="126" t="s">
        <v>9</v>
      </c>
      <c r="C105" s="34" t="s">
        <v>20</v>
      </c>
      <c r="D105" s="35" t="s">
        <v>78</v>
      </c>
      <c r="E105" s="35"/>
      <c r="F105" s="35"/>
      <c r="G105" s="35"/>
      <c r="H105" s="35"/>
      <c r="I105" s="199">
        <f>SUM(I106)</f>
        <v>0</v>
      </c>
      <c r="J105" s="64"/>
    </row>
    <row r="106" spans="1:10" ht="19.5" customHeight="1" hidden="1">
      <c r="A106" s="18" t="s">
        <v>79</v>
      </c>
      <c r="B106" s="126" t="s">
        <v>9</v>
      </c>
      <c r="C106" s="19" t="s">
        <v>20</v>
      </c>
      <c r="D106" s="20" t="s">
        <v>78</v>
      </c>
      <c r="E106" s="20" t="s">
        <v>80</v>
      </c>
      <c r="F106" s="66" t="s">
        <v>14</v>
      </c>
      <c r="G106" s="66" t="s">
        <v>14</v>
      </c>
      <c r="H106" s="20"/>
      <c r="I106" s="196">
        <f>SUM(I107)</f>
        <v>0</v>
      </c>
      <c r="J106" s="68"/>
    </row>
    <row r="107" spans="1:10" ht="18.75" customHeight="1" hidden="1">
      <c r="A107" s="22" t="s">
        <v>81</v>
      </c>
      <c r="B107" s="126" t="s">
        <v>9</v>
      </c>
      <c r="C107" s="23" t="s">
        <v>20</v>
      </c>
      <c r="D107" s="24" t="s">
        <v>78</v>
      </c>
      <c r="E107" s="24" t="s">
        <v>80</v>
      </c>
      <c r="F107" s="38" t="s">
        <v>14</v>
      </c>
      <c r="G107" s="38" t="s">
        <v>14</v>
      </c>
      <c r="H107" s="24" t="s">
        <v>82</v>
      </c>
      <c r="I107" s="198"/>
      <c r="J107" s="68"/>
    </row>
    <row r="108" spans="1:9" s="37" customFormat="1" ht="19.5" customHeight="1" hidden="1">
      <c r="A108" s="33" t="s">
        <v>83</v>
      </c>
      <c r="B108" s="126" t="s">
        <v>9</v>
      </c>
      <c r="C108" s="34" t="s">
        <v>20</v>
      </c>
      <c r="D108" s="35" t="s">
        <v>60</v>
      </c>
      <c r="E108" s="35"/>
      <c r="F108" s="35"/>
      <c r="G108" s="35"/>
      <c r="H108" s="35"/>
      <c r="I108" s="199">
        <f>SUM(I109)</f>
        <v>0</v>
      </c>
    </row>
    <row r="109" spans="1:9" ht="17.25" customHeight="1" hidden="1">
      <c r="A109" s="18" t="s">
        <v>84</v>
      </c>
      <c r="B109" s="126" t="s">
        <v>9</v>
      </c>
      <c r="C109" s="19" t="s">
        <v>20</v>
      </c>
      <c r="D109" s="20" t="s">
        <v>60</v>
      </c>
      <c r="E109" s="20">
        <v>330</v>
      </c>
      <c r="F109" s="20" t="s">
        <v>14</v>
      </c>
      <c r="G109" s="20" t="s">
        <v>14</v>
      </c>
      <c r="H109" s="20"/>
      <c r="I109" s="196">
        <f>SUM(I110)</f>
        <v>0</v>
      </c>
    </row>
    <row r="110" spans="1:9" ht="18" customHeight="1" hidden="1">
      <c r="A110" s="22" t="s">
        <v>85</v>
      </c>
      <c r="B110" s="126" t="s">
        <v>9</v>
      </c>
      <c r="C110" s="23" t="s">
        <v>20</v>
      </c>
      <c r="D110" s="24" t="s">
        <v>60</v>
      </c>
      <c r="E110" s="24">
        <v>330</v>
      </c>
      <c r="F110" s="24" t="s">
        <v>14</v>
      </c>
      <c r="G110" s="24" t="s">
        <v>14</v>
      </c>
      <c r="H110" s="24" t="s">
        <v>86</v>
      </c>
      <c r="I110" s="198"/>
    </row>
    <row r="111" spans="1:9" ht="18" customHeight="1" thickBot="1">
      <c r="A111" s="277" t="s">
        <v>62</v>
      </c>
      <c r="B111" s="253" t="s">
        <v>9</v>
      </c>
      <c r="C111" s="254" t="s">
        <v>20</v>
      </c>
      <c r="D111" s="164"/>
      <c r="E111" s="164"/>
      <c r="F111" s="164"/>
      <c r="G111" s="164"/>
      <c r="H111" s="164"/>
      <c r="I111" s="248">
        <f>I112+I117</f>
        <v>1800</v>
      </c>
    </row>
    <row r="112" spans="1:9" s="37" customFormat="1" ht="18.75" customHeight="1">
      <c r="A112" s="33" t="s">
        <v>322</v>
      </c>
      <c r="B112" s="126" t="s">
        <v>9</v>
      </c>
      <c r="C112" s="260" t="s">
        <v>20</v>
      </c>
      <c r="D112" s="260" t="s">
        <v>60</v>
      </c>
      <c r="E112" s="260"/>
      <c r="F112" s="260"/>
      <c r="G112" s="260"/>
      <c r="H112" s="260"/>
      <c r="I112" s="243">
        <f>I113</f>
        <v>1800</v>
      </c>
    </row>
    <row r="113" spans="1:9" ht="19.5" customHeight="1">
      <c r="A113" s="69" t="s">
        <v>323</v>
      </c>
      <c r="B113" s="126" t="s">
        <v>9</v>
      </c>
      <c r="C113" s="261" t="s">
        <v>20</v>
      </c>
      <c r="D113" s="262" t="s">
        <v>60</v>
      </c>
      <c r="E113" s="262" t="s">
        <v>91</v>
      </c>
      <c r="F113" s="262" t="s">
        <v>299</v>
      </c>
      <c r="G113" s="262" t="s">
        <v>27</v>
      </c>
      <c r="H113" s="262"/>
      <c r="I113" s="240">
        <f>I114</f>
        <v>1800</v>
      </c>
    </row>
    <row r="114" spans="1:9" ht="18.75" customHeight="1">
      <c r="A114" s="70" t="s">
        <v>324</v>
      </c>
      <c r="B114" s="126" t="s">
        <v>9</v>
      </c>
      <c r="C114" s="221" t="s">
        <v>20</v>
      </c>
      <c r="D114" s="222" t="s">
        <v>60</v>
      </c>
      <c r="E114" s="222" t="s">
        <v>91</v>
      </c>
      <c r="F114" s="222" t="s">
        <v>305</v>
      </c>
      <c r="G114" s="222" t="s">
        <v>308</v>
      </c>
      <c r="H114" s="222"/>
      <c r="I114" s="242">
        <f>I115</f>
        <v>1800</v>
      </c>
    </row>
    <row r="115" spans="1:9" ht="18" customHeight="1">
      <c r="A115" s="25" t="s">
        <v>289</v>
      </c>
      <c r="B115" s="126" t="s">
        <v>9</v>
      </c>
      <c r="C115" s="221" t="s">
        <v>20</v>
      </c>
      <c r="D115" s="222" t="s">
        <v>60</v>
      </c>
      <c r="E115" s="222" t="s">
        <v>91</v>
      </c>
      <c r="F115" s="234" t="s">
        <v>305</v>
      </c>
      <c r="G115" s="234" t="s">
        <v>308</v>
      </c>
      <c r="H115" s="263">
        <v>240</v>
      </c>
      <c r="I115" s="242">
        <f>I116</f>
        <v>1800</v>
      </c>
    </row>
    <row r="116" spans="1:9" ht="19.5" customHeight="1" thickBot="1">
      <c r="A116" s="25" t="s">
        <v>294</v>
      </c>
      <c r="B116" s="126" t="s">
        <v>9</v>
      </c>
      <c r="C116" s="221" t="s">
        <v>20</v>
      </c>
      <c r="D116" s="222" t="s">
        <v>60</v>
      </c>
      <c r="E116" s="222" t="s">
        <v>91</v>
      </c>
      <c r="F116" s="234" t="s">
        <v>305</v>
      </c>
      <c r="G116" s="234" t="s">
        <v>308</v>
      </c>
      <c r="H116" s="263">
        <v>244</v>
      </c>
      <c r="I116" s="242">
        <f>1800</f>
        <v>1800</v>
      </c>
    </row>
    <row r="117" spans="1:9" s="37" customFormat="1" ht="21.75" customHeight="1" hidden="1" thickBot="1">
      <c r="A117" s="33" t="s">
        <v>87</v>
      </c>
      <c r="B117" s="126" t="s">
        <v>9</v>
      </c>
      <c r="C117" s="260" t="s">
        <v>20</v>
      </c>
      <c r="D117" s="260" t="s">
        <v>46</v>
      </c>
      <c r="E117" s="260"/>
      <c r="F117" s="260"/>
      <c r="G117" s="260"/>
      <c r="H117" s="260"/>
      <c r="I117" s="243">
        <f>I118</f>
        <v>0</v>
      </c>
    </row>
    <row r="118" spans="1:9" ht="27.75" customHeight="1" hidden="1" thickBot="1">
      <c r="A118" s="69" t="s">
        <v>261</v>
      </c>
      <c r="B118" s="126" t="s">
        <v>9</v>
      </c>
      <c r="C118" s="261" t="s">
        <v>20</v>
      </c>
      <c r="D118" s="262" t="s">
        <v>46</v>
      </c>
      <c r="E118" s="262" t="s">
        <v>258</v>
      </c>
      <c r="F118" s="262" t="s">
        <v>14</v>
      </c>
      <c r="G118" s="262" t="s">
        <v>14</v>
      </c>
      <c r="H118" s="262"/>
      <c r="I118" s="240">
        <f>I119</f>
        <v>0</v>
      </c>
    </row>
    <row r="119" spans="1:9" ht="21" customHeight="1" hidden="1" thickBot="1">
      <c r="A119" s="70" t="s">
        <v>81</v>
      </c>
      <c r="B119" s="126" t="s">
        <v>9</v>
      </c>
      <c r="C119" s="221" t="s">
        <v>20</v>
      </c>
      <c r="D119" s="222" t="s">
        <v>46</v>
      </c>
      <c r="E119" s="222" t="s">
        <v>258</v>
      </c>
      <c r="F119" s="222" t="s">
        <v>16</v>
      </c>
      <c r="G119" s="222" t="s">
        <v>14</v>
      </c>
      <c r="H119" s="222"/>
      <c r="I119" s="242">
        <f>I120</f>
        <v>0</v>
      </c>
    </row>
    <row r="120" spans="1:9" ht="16.5" customHeight="1" hidden="1" thickBot="1">
      <c r="A120" s="25" t="s">
        <v>289</v>
      </c>
      <c r="B120" s="126" t="s">
        <v>9</v>
      </c>
      <c r="C120" s="221" t="s">
        <v>20</v>
      </c>
      <c r="D120" s="222" t="s">
        <v>46</v>
      </c>
      <c r="E120" s="222" t="s">
        <v>258</v>
      </c>
      <c r="F120" s="234" t="s">
        <v>16</v>
      </c>
      <c r="G120" s="234" t="s">
        <v>41</v>
      </c>
      <c r="H120" s="263">
        <v>240</v>
      </c>
      <c r="I120" s="242">
        <f>I121</f>
        <v>0</v>
      </c>
    </row>
    <row r="121" spans="1:9" ht="20.25" customHeight="1" hidden="1" thickBot="1">
      <c r="A121" s="25" t="s">
        <v>294</v>
      </c>
      <c r="B121" s="126" t="s">
        <v>9</v>
      </c>
      <c r="C121" s="221" t="s">
        <v>20</v>
      </c>
      <c r="D121" s="222" t="s">
        <v>46</v>
      </c>
      <c r="E121" s="222" t="s">
        <v>258</v>
      </c>
      <c r="F121" s="234" t="s">
        <v>16</v>
      </c>
      <c r="G121" s="234" t="s">
        <v>41</v>
      </c>
      <c r="H121" s="263">
        <v>244</v>
      </c>
      <c r="I121" s="242"/>
    </row>
    <row r="122" spans="1:9" s="48" customFormat="1" ht="20.25" customHeight="1" thickBot="1">
      <c r="A122" s="278" t="s">
        <v>88</v>
      </c>
      <c r="B122" s="259" t="s">
        <v>9</v>
      </c>
      <c r="C122" s="264" t="s">
        <v>26</v>
      </c>
      <c r="D122" s="73"/>
      <c r="E122" s="73"/>
      <c r="F122" s="73"/>
      <c r="G122" s="73"/>
      <c r="H122" s="73"/>
      <c r="I122" s="237">
        <f>I123+I135+I141</f>
        <v>5560</v>
      </c>
    </row>
    <row r="123" spans="1:9" s="75" customFormat="1" ht="18" customHeight="1">
      <c r="A123" s="13" t="s">
        <v>89</v>
      </c>
      <c r="B123" s="165" t="s">
        <v>9</v>
      </c>
      <c r="C123" s="265" t="s">
        <v>26</v>
      </c>
      <c r="D123" s="265" t="s">
        <v>10</v>
      </c>
      <c r="E123" s="266"/>
      <c r="F123" s="266"/>
      <c r="G123" s="266"/>
      <c r="H123" s="266"/>
      <c r="I123" s="247">
        <f>SUM(I131+I125)</f>
        <v>2340</v>
      </c>
    </row>
    <row r="124" spans="1:9" s="77" customFormat="1" ht="15" hidden="1">
      <c r="A124" s="76" t="s">
        <v>90</v>
      </c>
      <c r="B124" s="126" t="s">
        <v>9</v>
      </c>
      <c r="C124" s="267" t="s">
        <v>26</v>
      </c>
      <c r="D124" s="267" t="s">
        <v>10</v>
      </c>
      <c r="E124" s="220" t="s">
        <v>91</v>
      </c>
      <c r="F124" s="220" t="s">
        <v>78</v>
      </c>
      <c r="G124" s="220" t="s">
        <v>14</v>
      </c>
      <c r="H124" s="267"/>
      <c r="I124" s="240">
        <f>SUM(I125)</f>
        <v>1140</v>
      </c>
    </row>
    <row r="125" spans="1:9" s="77" customFormat="1" ht="18" customHeight="1">
      <c r="A125" s="76" t="s">
        <v>252</v>
      </c>
      <c r="B125" s="125" t="s">
        <v>9</v>
      </c>
      <c r="C125" s="267" t="s">
        <v>26</v>
      </c>
      <c r="D125" s="267" t="s">
        <v>10</v>
      </c>
      <c r="E125" s="220" t="s">
        <v>306</v>
      </c>
      <c r="F125" s="220" t="s">
        <v>299</v>
      </c>
      <c r="G125" s="220" t="s">
        <v>27</v>
      </c>
      <c r="H125" s="267"/>
      <c r="I125" s="240">
        <f>I126</f>
        <v>1140</v>
      </c>
    </row>
    <row r="126" spans="1:9" s="77" customFormat="1" ht="17.25" customHeight="1">
      <c r="A126" s="78" t="s">
        <v>253</v>
      </c>
      <c r="B126" s="126" t="s">
        <v>9</v>
      </c>
      <c r="C126" s="222" t="s">
        <v>26</v>
      </c>
      <c r="D126" s="222" t="s">
        <v>10</v>
      </c>
      <c r="E126" s="222" t="s">
        <v>306</v>
      </c>
      <c r="F126" s="234" t="s">
        <v>305</v>
      </c>
      <c r="G126" s="234" t="s">
        <v>254</v>
      </c>
      <c r="H126" s="268"/>
      <c r="I126" s="241">
        <f>I127+I129</f>
        <v>1140</v>
      </c>
    </row>
    <row r="127" spans="1:9" s="77" customFormat="1" ht="16.5" customHeight="1">
      <c r="A127" s="25" t="s">
        <v>289</v>
      </c>
      <c r="B127" s="126" t="s">
        <v>9</v>
      </c>
      <c r="C127" s="258" t="s">
        <v>26</v>
      </c>
      <c r="D127" s="258" t="s">
        <v>10</v>
      </c>
      <c r="E127" s="258" t="s">
        <v>306</v>
      </c>
      <c r="F127" s="269" t="s">
        <v>305</v>
      </c>
      <c r="G127" s="269" t="s">
        <v>254</v>
      </c>
      <c r="H127" s="258" t="s">
        <v>288</v>
      </c>
      <c r="I127" s="242">
        <f>I128</f>
        <v>1100</v>
      </c>
    </row>
    <row r="128" spans="1:9" s="77" customFormat="1" ht="16.5" customHeight="1">
      <c r="A128" s="25" t="s">
        <v>294</v>
      </c>
      <c r="B128" s="126" t="s">
        <v>9</v>
      </c>
      <c r="C128" s="258" t="s">
        <v>26</v>
      </c>
      <c r="D128" s="258" t="s">
        <v>10</v>
      </c>
      <c r="E128" s="258" t="s">
        <v>306</v>
      </c>
      <c r="F128" s="269" t="s">
        <v>305</v>
      </c>
      <c r="G128" s="269" t="s">
        <v>254</v>
      </c>
      <c r="H128" s="258" t="s">
        <v>271</v>
      </c>
      <c r="I128" s="242">
        <f>600+100+400</f>
        <v>1100</v>
      </c>
    </row>
    <row r="129" spans="1:9" s="77" customFormat="1" ht="16.5" customHeight="1">
      <c r="A129" s="25" t="s">
        <v>291</v>
      </c>
      <c r="B129" s="126" t="s">
        <v>9</v>
      </c>
      <c r="C129" s="258" t="s">
        <v>26</v>
      </c>
      <c r="D129" s="258" t="s">
        <v>10</v>
      </c>
      <c r="E129" s="258" t="s">
        <v>306</v>
      </c>
      <c r="F129" s="269" t="s">
        <v>305</v>
      </c>
      <c r="G129" s="269" t="s">
        <v>254</v>
      </c>
      <c r="H129" s="258" t="s">
        <v>290</v>
      </c>
      <c r="I129" s="242">
        <f>I130</f>
        <v>40</v>
      </c>
    </row>
    <row r="130" spans="1:9" s="77" customFormat="1" ht="16.5" customHeight="1">
      <c r="A130" s="25" t="s">
        <v>276</v>
      </c>
      <c r="B130" s="126" t="s">
        <v>9</v>
      </c>
      <c r="C130" s="258" t="s">
        <v>26</v>
      </c>
      <c r="D130" s="258" t="s">
        <v>10</v>
      </c>
      <c r="E130" s="258" t="s">
        <v>306</v>
      </c>
      <c r="F130" s="269" t="s">
        <v>305</v>
      </c>
      <c r="G130" s="269" t="s">
        <v>254</v>
      </c>
      <c r="H130" s="258" t="s">
        <v>272</v>
      </c>
      <c r="I130" s="242">
        <f>40</f>
        <v>40</v>
      </c>
    </row>
    <row r="131" spans="1:9" s="77" customFormat="1" ht="15">
      <c r="A131" s="69" t="s">
        <v>246</v>
      </c>
      <c r="B131" s="125" t="s">
        <v>9</v>
      </c>
      <c r="C131" s="267" t="s">
        <v>26</v>
      </c>
      <c r="D131" s="267" t="s">
        <v>10</v>
      </c>
      <c r="E131" s="220" t="s">
        <v>320</v>
      </c>
      <c r="F131" s="220" t="s">
        <v>299</v>
      </c>
      <c r="G131" s="220" t="s">
        <v>27</v>
      </c>
      <c r="H131" s="267"/>
      <c r="I131" s="240">
        <f>SUM(I134)</f>
        <v>1200</v>
      </c>
    </row>
    <row r="132" spans="1:9" s="77" customFormat="1" ht="26.25">
      <c r="A132" s="70" t="s">
        <v>287</v>
      </c>
      <c r="B132" s="126" t="s">
        <v>9</v>
      </c>
      <c r="C132" s="222" t="s">
        <v>26</v>
      </c>
      <c r="D132" s="222" t="s">
        <v>10</v>
      </c>
      <c r="E132" s="222" t="s">
        <v>320</v>
      </c>
      <c r="F132" s="234" t="s">
        <v>299</v>
      </c>
      <c r="G132" s="234" t="s">
        <v>280</v>
      </c>
      <c r="H132" s="268"/>
      <c r="I132" s="241">
        <f>I133</f>
        <v>1200</v>
      </c>
    </row>
    <row r="133" spans="1:9" s="77" customFormat="1" ht="17.25" customHeight="1">
      <c r="A133" s="25" t="s">
        <v>289</v>
      </c>
      <c r="B133" s="126" t="s">
        <v>9</v>
      </c>
      <c r="C133" s="258" t="s">
        <v>26</v>
      </c>
      <c r="D133" s="258" t="s">
        <v>10</v>
      </c>
      <c r="E133" s="258" t="s">
        <v>320</v>
      </c>
      <c r="F133" s="269" t="s">
        <v>299</v>
      </c>
      <c r="G133" s="269" t="s">
        <v>280</v>
      </c>
      <c r="H133" s="258" t="s">
        <v>288</v>
      </c>
      <c r="I133" s="242">
        <f>I134</f>
        <v>1200</v>
      </c>
    </row>
    <row r="134" spans="1:9" s="77" customFormat="1" ht="17.25" customHeight="1">
      <c r="A134" s="25" t="s">
        <v>294</v>
      </c>
      <c r="B134" s="126" t="s">
        <v>9</v>
      </c>
      <c r="C134" s="258" t="s">
        <v>26</v>
      </c>
      <c r="D134" s="258" t="s">
        <v>10</v>
      </c>
      <c r="E134" s="258" t="s">
        <v>320</v>
      </c>
      <c r="F134" s="269" t="s">
        <v>299</v>
      </c>
      <c r="G134" s="269" t="s">
        <v>280</v>
      </c>
      <c r="H134" s="258" t="s">
        <v>271</v>
      </c>
      <c r="I134" s="242">
        <f>720+20+200+260</f>
        <v>1200</v>
      </c>
    </row>
    <row r="135" spans="1:9" s="37" customFormat="1" ht="16.5" customHeight="1">
      <c r="A135" s="33" t="s">
        <v>94</v>
      </c>
      <c r="B135" s="126" t="s">
        <v>9</v>
      </c>
      <c r="C135" s="223" t="s">
        <v>26</v>
      </c>
      <c r="D135" s="224" t="s">
        <v>12</v>
      </c>
      <c r="E135" s="224"/>
      <c r="F135" s="224"/>
      <c r="G135" s="224"/>
      <c r="H135" s="224"/>
      <c r="I135" s="243">
        <f>I136</f>
        <v>0</v>
      </c>
    </row>
    <row r="136" spans="1:9" s="37" customFormat="1" ht="18.75" customHeight="1">
      <c r="A136" s="82" t="s">
        <v>326</v>
      </c>
      <c r="B136" s="126" t="s">
        <v>9</v>
      </c>
      <c r="C136" s="267" t="s">
        <v>26</v>
      </c>
      <c r="D136" s="267" t="s">
        <v>12</v>
      </c>
      <c r="E136" s="220" t="s">
        <v>278</v>
      </c>
      <c r="F136" s="220" t="s">
        <v>299</v>
      </c>
      <c r="G136" s="220" t="s">
        <v>27</v>
      </c>
      <c r="H136" s="267"/>
      <c r="I136" s="240">
        <f>I137</f>
        <v>0</v>
      </c>
    </row>
    <row r="137" spans="1:9" s="37" customFormat="1" ht="18" customHeight="1">
      <c r="A137" s="296" t="s">
        <v>327</v>
      </c>
      <c r="B137" s="126" t="s">
        <v>9</v>
      </c>
      <c r="C137" s="222" t="s">
        <v>26</v>
      </c>
      <c r="D137" s="222" t="s">
        <v>12</v>
      </c>
      <c r="E137" s="222" t="s">
        <v>278</v>
      </c>
      <c r="F137" s="234" t="s">
        <v>302</v>
      </c>
      <c r="G137" s="234" t="s">
        <v>325</v>
      </c>
      <c r="H137" s="268"/>
      <c r="I137" s="242">
        <f>I138</f>
        <v>0</v>
      </c>
    </row>
    <row r="138" spans="1:9" s="37" customFormat="1" ht="18.75" customHeight="1">
      <c r="A138" s="25" t="s">
        <v>289</v>
      </c>
      <c r="B138" s="125" t="s">
        <v>9</v>
      </c>
      <c r="C138" s="227" t="s">
        <v>26</v>
      </c>
      <c r="D138" s="258" t="s">
        <v>12</v>
      </c>
      <c r="E138" s="258" t="s">
        <v>278</v>
      </c>
      <c r="F138" s="258" t="s">
        <v>302</v>
      </c>
      <c r="G138" s="258" t="s">
        <v>325</v>
      </c>
      <c r="H138" s="258" t="s">
        <v>288</v>
      </c>
      <c r="I138" s="242">
        <f>I139</f>
        <v>0</v>
      </c>
    </row>
    <row r="139" spans="1:9" s="37" customFormat="1" ht="19.5" customHeight="1">
      <c r="A139" s="25" t="s">
        <v>294</v>
      </c>
      <c r="B139" s="126" t="s">
        <v>9</v>
      </c>
      <c r="C139" s="227" t="s">
        <v>26</v>
      </c>
      <c r="D139" s="258" t="s">
        <v>12</v>
      </c>
      <c r="E139" s="258" t="s">
        <v>278</v>
      </c>
      <c r="F139" s="258" t="s">
        <v>302</v>
      </c>
      <c r="G139" s="258" t="s">
        <v>325</v>
      </c>
      <c r="H139" s="258" t="s">
        <v>271</v>
      </c>
      <c r="I139" s="242"/>
    </row>
    <row r="140" spans="1:9" s="37" customFormat="1" ht="18" customHeight="1" hidden="1">
      <c r="A140" s="25"/>
      <c r="B140" s="126" t="s">
        <v>9</v>
      </c>
      <c r="C140" s="258" t="s">
        <v>26</v>
      </c>
      <c r="D140" s="258" t="s">
        <v>12</v>
      </c>
      <c r="E140" s="258" t="s">
        <v>97</v>
      </c>
      <c r="F140" s="269" t="s">
        <v>26</v>
      </c>
      <c r="G140" s="269" t="s">
        <v>14</v>
      </c>
      <c r="H140" s="258" t="s">
        <v>18</v>
      </c>
      <c r="I140" s="251"/>
    </row>
    <row r="141" spans="1:9" s="37" customFormat="1" ht="18.75" customHeight="1">
      <c r="A141" s="33" t="s">
        <v>98</v>
      </c>
      <c r="B141" s="126" t="s">
        <v>9</v>
      </c>
      <c r="C141" s="223" t="s">
        <v>26</v>
      </c>
      <c r="D141" s="224" t="s">
        <v>16</v>
      </c>
      <c r="E141" s="224"/>
      <c r="F141" s="224"/>
      <c r="G141" s="224"/>
      <c r="H141" s="224"/>
      <c r="I141" s="243">
        <f>I142+I146+I153+I160</f>
        <v>3220</v>
      </c>
    </row>
    <row r="142" spans="1:9" s="37" customFormat="1" ht="20.25" customHeight="1" hidden="1">
      <c r="A142" s="22" t="s">
        <v>259</v>
      </c>
      <c r="B142" s="126" t="s">
        <v>9</v>
      </c>
      <c r="C142" s="222" t="s">
        <v>26</v>
      </c>
      <c r="D142" s="222" t="s">
        <v>16</v>
      </c>
      <c r="E142" s="222" t="s">
        <v>258</v>
      </c>
      <c r="F142" s="234" t="s">
        <v>20</v>
      </c>
      <c r="G142" s="234" t="s">
        <v>14</v>
      </c>
      <c r="H142" s="268"/>
      <c r="I142" s="241">
        <f>I143</f>
        <v>0</v>
      </c>
    </row>
    <row r="143" spans="1:9" s="37" customFormat="1" ht="21" customHeight="1" hidden="1">
      <c r="A143" s="25" t="s">
        <v>152</v>
      </c>
      <c r="B143" s="126" t="s">
        <v>9</v>
      </c>
      <c r="C143" s="258" t="s">
        <v>26</v>
      </c>
      <c r="D143" s="258" t="s">
        <v>16</v>
      </c>
      <c r="E143" s="258" t="s">
        <v>258</v>
      </c>
      <c r="F143" s="269" t="s">
        <v>20</v>
      </c>
      <c r="G143" s="269" t="s">
        <v>14</v>
      </c>
      <c r="H143" s="258" t="s">
        <v>18</v>
      </c>
      <c r="I143" s="242"/>
    </row>
    <row r="144" spans="1:9" ht="15">
      <c r="A144" s="18" t="s">
        <v>98</v>
      </c>
      <c r="B144" s="125" t="s">
        <v>9</v>
      </c>
      <c r="C144" s="270" t="s">
        <v>26</v>
      </c>
      <c r="D144" s="220" t="s">
        <v>16</v>
      </c>
      <c r="E144" s="220" t="s">
        <v>255</v>
      </c>
      <c r="F144" s="220" t="s">
        <v>299</v>
      </c>
      <c r="G144" s="220" t="s">
        <v>27</v>
      </c>
      <c r="H144" s="220"/>
      <c r="I144" s="240">
        <f>SUM(I164,I150,I155,I157,I159)</f>
        <v>0</v>
      </c>
    </row>
    <row r="145" spans="1:9" ht="15" hidden="1">
      <c r="A145" s="18" t="s">
        <v>233</v>
      </c>
      <c r="B145" s="126" t="s">
        <v>9</v>
      </c>
      <c r="C145" s="271" t="s">
        <v>26</v>
      </c>
      <c r="D145" s="222" t="s">
        <v>12</v>
      </c>
      <c r="E145" s="222" t="s">
        <v>97</v>
      </c>
      <c r="F145" s="222" t="s">
        <v>14</v>
      </c>
      <c r="G145" s="222" t="s">
        <v>14</v>
      </c>
      <c r="H145" s="222" t="s">
        <v>110</v>
      </c>
      <c r="I145" s="240"/>
    </row>
    <row r="146" spans="1:9" ht="15.75" customHeight="1">
      <c r="A146" s="78" t="s">
        <v>100</v>
      </c>
      <c r="B146" s="126" t="s">
        <v>9</v>
      </c>
      <c r="C146" s="271" t="s">
        <v>26</v>
      </c>
      <c r="D146" s="222" t="s">
        <v>16</v>
      </c>
      <c r="E146" s="222" t="s">
        <v>255</v>
      </c>
      <c r="F146" s="222" t="s">
        <v>305</v>
      </c>
      <c r="G146" s="222" t="s">
        <v>307</v>
      </c>
      <c r="H146" s="222"/>
      <c r="I146" s="242">
        <f>I147+I149</f>
        <v>1700</v>
      </c>
    </row>
    <row r="147" spans="1:9" ht="15">
      <c r="A147" s="25" t="s">
        <v>289</v>
      </c>
      <c r="B147" s="126" t="s">
        <v>9</v>
      </c>
      <c r="C147" s="227" t="s">
        <v>26</v>
      </c>
      <c r="D147" s="258" t="s">
        <v>16</v>
      </c>
      <c r="E147" s="258" t="s">
        <v>255</v>
      </c>
      <c r="F147" s="258" t="s">
        <v>305</v>
      </c>
      <c r="G147" s="258" t="s">
        <v>307</v>
      </c>
      <c r="H147" s="258" t="s">
        <v>288</v>
      </c>
      <c r="I147" s="242">
        <f>I148</f>
        <v>1700</v>
      </c>
    </row>
    <row r="148" spans="1:9" ht="16.5" customHeight="1">
      <c r="A148" s="25" t="s">
        <v>294</v>
      </c>
      <c r="B148" s="126" t="s">
        <v>9</v>
      </c>
      <c r="C148" s="227" t="s">
        <v>26</v>
      </c>
      <c r="D148" s="258" t="s">
        <v>16</v>
      </c>
      <c r="E148" s="258" t="s">
        <v>255</v>
      </c>
      <c r="F148" s="258" t="s">
        <v>305</v>
      </c>
      <c r="G148" s="258" t="s">
        <v>307</v>
      </c>
      <c r="H148" s="258" t="s">
        <v>271</v>
      </c>
      <c r="I148" s="242">
        <f>800+100+100+400-120+420</f>
        <v>1700</v>
      </c>
    </row>
    <row r="149" spans="1:9" ht="15" hidden="1">
      <c r="A149" s="25" t="s">
        <v>291</v>
      </c>
      <c r="B149" s="126" t="s">
        <v>9</v>
      </c>
      <c r="C149" s="227" t="s">
        <v>26</v>
      </c>
      <c r="D149" s="258" t="s">
        <v>16</v>
      </c>
      <c r="E149" s="258" t="s">
        <v>99</v>
      </c>
      <c r="F149" s="258" t="s">
        <v>10</v>
      </c>
      <c r="G149" s="258" t="s">
        <v>14</v>
      </c>
      <c r="H149" s="258" t="s">
        <v>290</v>
      </c>
      <c r="I149" s="242">
        <f>I150</f>
        <v>0</v>
      </c>
    </row>
    <row r="150" spans="1:9" ht="15" hidden="1">
      <c r="A150" s="25" t="s">
        <v>277</v>
      </c>
      <c r="B150" s="126" t="s">
        <v>9</v>
      </c>
      <c r="C150" s="227" t="s">
        <v>26</v>
      </c>
      <c r="D150" s="258" t="s">
        <v>16</v>
      </c>
      <c r="E150" s="258" t="s">
        <v>99</v>
      </c>
      <c r="F150" s="258" t="s">
        <v>10</v>
      </c>
      <c r="G150" s="258" t="s">
        <v>14</v>
      </c>
      <c r="H150" s="258" t="s">
        <v>273</v>
      </c>
      <c r="I150" s="242"/>
    </row>
    <row r="151" spans="1:9" s="77" customFormat="1" ht="15" hidden="1">
      <c r="A151" s="76" t="s">
        <v>59</v>
      </c>
      <c r="B151" s="126" t="s">
        <v>9</v>
      </c>
      <c r="C151" s="267" t="s">
        <v>26</v>
      </c>
      <c r="D151" s="267" t="s">
        <v>12</v>
      </c>
      <c r="E151" s="220" t="s">
        <v>93</v>
      </c>
      <c r="F151" s="220" t="s">
        <v>14</v>
      </c>
      <c r="G151" s="220" t="s">
        <v>14</v>
      </c>
      <c r="H151" s="267"/>
      <c r="I151" s="240"/>
    </row>
    <row r="152" spans="1:9" s="77" customFormat="1" ht="15" hidden="1">
      <c r="A152" s="76" t="s">
        <v>234</v>
      </c>
      <c r="B152" s="126" t="s">
        <v>9</v>
      </c>
      <c r="C152" s="222" t="s">
        <v>26</v>
      </c>
      <c r="D152" s="222" t="s">
        <v>12</v>
      </c>
      <c r="E152" s="222" t="s">
        <v>93</v>
      </c>
      <c r="F152" s="234" t="s">
        <v>14</v>
      </c>
      <c r="G152" s="234" t="s">
        <v>14</v>
      </c>
      <c r="H152" s="222" t="s">
        <v>235</v>
      </c>
      <c r="I152" s="240"/>
    </row>
    <row r="153" spans="1:9" s="77" customFormat="1" ht="28.5" customHeight="1" hidden="1">
      <c r="A153" s="78" t="s">
        <v>101</v>
      </c>
      <c r="B153" s="160" t="s">
        <v>9</v>
      </c>
      <c r="C153" s="225" t="s">
        <v>26</v>
      </c>
      <c r="D153" s="225" t="s">
        <v>16</v>
      </c>
      <c r="E153" s="225" t="s">
        <v>91</v>
      </c>
      <c r="F153" s="272" t="s">
        <v>305</v>
      </c>
      <c r="G153" s="272" t="s">
        <v>308</v>
      </c>
      <c r="H153" s="225"/>
      <c r="I153" s="241">
        <f>I154</f>
        <v>0</v>
      </c>
    </row>
    <row r="154" spans="1:9" s="77" customFormat="1" ht="15.75" customHeight="1" hidden="1">
      <c r="A154" s="25" t="s">
        <v>289</v>
      </c>
      <c r="B154" s="160" t="s">
        <v>9</v>
      </c>
      <c r="C154" s="225" t="s">
        <v>26</v>
      </c>
      <c r="D154" s="225" t="s">
        <v>16</v>
      </c>
      <c r="E154" s="225" t="s">
        <v>91</v>
      </c>
      <c r="F154" s="272" t="s">
        <v>305</v>
      </c>
      <c r="G154" s="272" t="s">
        <v>308</v>
      </c>
      <c r="H154" s="222" t="s">
        <v>288</v>
      </c>
      <c r="I154" s="242">
        <f>I155</f>
        <v>0</v>
      </c>
    </row>
    <row r="155" spans="1:9" s="77" customFormat="1" ht="15.75" customHeight="1" hidden="1">
      <c r="A155" s="25" t="s">
        <v>294</v>
      </c>
      <c r="B155" s="160" t="s">
        <v>9</v>
      </c>
      <c r="C155" s="225" t="s">
        <v>26</v>
      </c>
      <c r="D155" s="225" t="s">
        <v>16</v>
      </c>
      <c r="E155" s="225" t="s">
        <v>91</v>
      </c>
      <c r="F155" s="272" t="s">
        <v>305</v>
      </c>
      <c r="G155" s="272" t="s">
        <v>308</v>
      </c>
      <c r="H155" s="222" t="s">
        <v>271</v>
      </c>
      <c r="I155" s="242"/>
    </row>
    <row r="156" spans="1:9" s="77" customFormat="1" ht="15" hidden="1">
      <c r="A156" s="87" t="s">
        <v>102</v>
      </c>
      <c r="B156" s="160" t="s">
        <v>9</v>
      </c>
      <c r="C156" s="225" t="s">
        <v>26</v>
      </c>
      <c r="D156" s="225" t="s">
        <v>16</v>
      </c>
      <c r="E156" s="225" t="s">
        <v>99</v>
      </c>
      <c r="F156" s="272" t="s">
        <v>16</v>
      </c>
      <c r="G156" s="272" t="s">
        <v>14</v>
      </c>
      <c r="H156" s="222"/>
      <c r="I156" s="242">
        <f>I157</f>
        <v>0</v>
      </c>
    </row>
    <row r="157" spans="1:9" s="77" customFormat="1" ht="15" hidden="1">
      <c r="A157" s="25" t="s">
        <v>17</v>
      </c>
      <c r="B157" s="160" t="s">
        <v>9</v>
      </c>
      <c r="C157" s="225" t="s">
        <v>26</v>
      </c>
      <c r="D157" s="225" t="s">
        <v>16</v>
      </c>
      <c r="E157" s="225" t="s">
        <v>99</v>
      </c>
      <c r="F157" s="272" t="s">
        <v>16</v>
      </c>
      <c r="G157" s="272" t="s">
        <v>14</v>
      </c>
      <c r="H157" s="222" t="s">
        <v>18</v>
      </c>
      <c r="I157" s="242">
        <f>10-10</f>
        <v>0</v>
      </c>
    </row>
    <row r="158" spans="1:9" s="77" customFormat="1" ht="15" hidden="1">
      <c r="A158" s="78" t="s">
        <v>103</v>
      </c>
      <c r="B158" s="126" t="s">
        <v>9</v>
      </c>
      <c r="C158" s="222" t="s">
        <v>26</v>
      </c>
      <c r="D158" s="222" t="s">
        <v>16</v>
      </c>
      <c r="E158" s="222" t="s">
        <v>99</v>
      </c>
      <c r="F158" s="234" t="s">
        <v>20</v>
      </c>
      <c r="G158" s="234" t="s">
        <v>14</v>
      </c>
      <c r="H158" s="222"/>
      <c r="I158" s="242">
        <f>I159</f>
        <v>0</v>
      </c>
    </row>
    <row r="159" spans="1:9" s="77" customFormat="1" ht="15" customHeight="1" hidden="1">
      <c r="A159" s="25" t="s">
        <v>17</v>
      </c>
      <c r="B159" s="126" t="s">
        <v>9</v>
      </c>
      <c r="C159" s="222" t="s">
        <v>26</v>
      </c>
      <c r="D159" s="222" t="s">
        <v>16</v>
      </c>
      <c r="E159" s="222" t="s">
        <v>99</v>
      </c>
      <c r="F159" s="234" t="s">
        <v>20</v>
      </c>
      <c r="G159" s="234" t="s">
        <v>14</v>
      </c>
      <c r="H159" s="222" t="s">
        <v>18</v>
      </c>
      <c r="I159" s="242">
        <v>0</v>
      </c>
    </row>
    <row r="160" spans="1:9" ht="17.25" customHeight="1">
      <c r="A160" s="87" t="s">
        <v>104</v>
      </c>
      <c r="B160" s="126" t="s">
        <v>9</v>
      </c>
      <c r="C160" s="271" t="s">
        <v>26</v>
      </c>
      <c r="D160" s="222" t="s">
        <v>16</v>
      </c>
      <c r="E160" s="222" t="s">
        <v>255</v>
      </c>
      <c r="F160" s="222" t="s">
        <v>305</v>
      </c>
      <c r="G160" s="222" t="s">
        <v>309</v>
      </c>
      <c r="H160" s="225"/>
      <c r="I160" s="241">
        <f>I161+I163</f>
        <v>1520</v>
      </c>
    </row>
    <row r="161" spans="1:9" ht="17.25" customHeight="1">
      <c r="A161" s="25" t="s">
        <v>289</v>
      </c>
      <c r="B161" s="126" t="s">
        <v>9</v>
      </c>
      <c r="C161" s="271" t="s">
        <v>26</v>
      </c>
      <c r="D161" s="222" t="s">
        <v>16</v>
      </c>
      <c r="E161" s="222" t="s">
        <v>255</v>
      </c>
      <c r="F161" s="222" t="s">
        <v>305</v>
      </c>
      <c r="G161" s="222" t="s">
        <v>309</v>
      </c>
      <c r="H161" s="222" t="s">
        <v>288</v>
      </c>
      <c r="I161" s="242">
        <f>I162</f>
        <v>1520</v>
      </c>
    </row>
    <row r="162" spans="1:9" ht="17.25" customHeight="1" thickBot="1">
      <c r="A162" s="25" t="s">
        <v>294</v>
      </c>
      <c r="B162" s="126" t="s">
        <v>9</v>
      </c>
      <c r="C162" s="271" t="s">
        <v>26</v>
      </c>
      <c r="D162" s="222" t="s">
        <v>16</v>
      </c>
      <c r="E162" s="222" t="s">
        <v>255</v>
      </c>
      <c r="F162" s="222" t="s">
        <v>305</v>
      </c>
      <c r="G162" s="222" t="s">
        <v>309</v>
      </c>
      <c r="H162" s="222" t="s">
        <v>271</v>
      </c>
      <c r="I162" s="242">
        <f>120+280+210+40+280+120+470</f>
        <v>1520</v>
      </c>
    </row>
    <row r="163" spans="1:9" ht="0.75" customHeight="1" hidden="1" thickBot="1">
      <c r="A163" s="25" t="s">
        <v>291</v>
      </c>
      <c r="B163" s="126" t="s">
        <v>9</v>
      </c>
      <c r="C163" s="271" t="s">
        <v>26</v>
      </c>
      <c r="D163" s="222" t="s">
        <v>16</v>
      </c>
      <c r="E163" s="222" t="s">
        <v>99</v>
      </c>
      <c r="F163" s="222" t="s">
        <v>26</v>
      </c>
      <c r="G163" s="222" t="s">
        <v>14</v>
      </c>
      <c r="H163" s="222" t="s">
        <v>290</v>
      </c>
      <c r="I163" s="242">
        <f>I164</f>
        <v>0</v>
      </c>
    </row>
    <row r="164" spans="1:9" ht="17.25" customHeight="1" hidden="1" thickBot="1">
      <c r="A164" s="25" t="s">
        <v>277</v>
      </c>
      <c r="B164" s="126" t="s">
        <v>9</v>
      </c>
      <c r="C164" s="271" t="s">
        <v>26</v>
      </c>
      <c r="D164" s="222" t="s">
        <v>16</v>
      </c>
      <c r="E164" s="222" t="s">
        <v>99</v>
      </c>
      <c r="F164" s="222" t="s">
        <v>26</v>
      </c>
      <c r="G164" s="222" t="s">
        <v>14</v>
      </c>
      <c r="H164" s="222" t="s">
        <v>273</v>
      </c>
      <c r="I164" s="242"/>
    </row>
    <row r="165" spans="1:9" s="37" customFormat="1" ht="27.75" customHeight="1" hidden="1" thickBot="1">
      <c r="A165" s="33" t="s">
        <v>236</v>
      </c>
      <c r="B165" s="126" t="s">
        <v>9</v>
      </c>
      <c r="C165" s="34" t="s">
        <v>26</v>
      </c>
      <c r="D165" s="35" t="s">
        <v>20</v>
      </c>
      <c r="E165" s="35"/>
      <c r="F165" s="35"/>
      <c r="G165" s="35"/>
      <c r="H165" s="35"/>
      <c r="I165" s="199">
        <f>SUM(I166+I168)</f>
        <v>0</v>
      </c>
    </row>
    <row r="166" spans="1:9" ht="15.75" hidden="1" thickBot="1">
      <c r="A166" s="18" t="s">
        <v>95</v>
      </c>
      <c r="B166" s="126" t="s">
        <v>9</v>
      </c>
      <c r="C166" s="84" t="s">
        <v>26</v>
      </c>
      <c r="D166" s="20" t="s">
        <v>20</v>
      </c>
      <c r="E166" s="20" t="s">
        <v>96</v>
      </c>
      <c r="F166" s="20" t="s">
        <v>14</v>
      </c>
      <c r="G166" s="20" t="s">
        <v>14</v>
      </c>
      <c r="H166" s="20"/>
      <c r="I166" s="196">
        <f>SUM(I167)</f>
        <v>0</v>
      </c>
    </row>
    <row r="167" spans="1:9" ht="30" customHeight="1" hidden="1" thickBot="1">
      <c r="A167" s="22" t="s">
        <v>105</v>
      </c>
      <c r="B167" s="126" t="s">
        <v>9</v>
      </c>
      <c r="C167" s="85" t="s">
        <v>26</v>
      </c>
      <c r="D167" s="24" t="s">
        <v>20</v>
      </c>
      <c r="E167" s="24" t="s">
        <v>96</v>
      </c>
      <c r="F167" s="24" t="s">
        <v>14</v>
      </c>
      <c r="G167" s="24" t="s">
        <v>14</v>
      </c>
      <c r="H167" s="24" t="s">
        <v>106</v>
      </c>
      <c r="I167" s="198"/>
    </row>
    <row r="168" spans="1:9" ht="17.25" customHeight="1" hidden="1" thickBot="1">
      <c r="A168" s="18" t="s">
        <v>107</v>
      </c>
      <c r="B168" s="126" t="s">
        <v>9</v>
      </c>
      <c r="C168" s="84" t="s">
        <v>26</v>
      </c>
      <c r="D168" s="20" t="s">
        <v>20</v>
      </c>
      <c r="E168" s="20" t="s">
        <v>108</v>
      </c>
      <c r="F168" s="20" t="s">
        <v>14</v>
      </c>
      <c r="G168" s="20" t="s">
        <v>14</v>
      </c>
      <c r="H168" s="20"/>
      <c r="I168" s="196">
        <f>SUM(I169)</f>
        <v>0</v>
      </c>
    </row>
    <row r="169" spans="1:9" ht="15.75" hidden="1" thickBot="1">
      <c r="A169" s="78" t="s">
        <v>109</v>
      </c>
      <c r="B169" s="126" t="s">
        <v>9</v>
      </c>
      <c r="C169" s="23" t="s">
        <v>26</v>
      </c>
      <c r="D169" s="24" t="s">
        <v>20</v>
      </c>
      <c r="E169" s="24" t="s">
        <v>108</v>
      </c>
      <c r="F169" s="24" t="s">
        <v>14</v>
      </c>
      <c r="G169" s="24" t="s">
        <v>14</v>
      </c>
      <c r="H169" s="24" t="s">
        <v>110</v>
      </c>
      <c r="I169" s="198"/>
    </row>
    <row r="170" spans="1:9" ht="15.75" hidden="1" thickBot="1">
      <c r="A170" s="168"/>
      <c r="B170" s="126" t="s">
        <v>9</v>
      </c>
      <c r="C170" s="29"/>
      <c r="D170" s="45"/>
      <c r="E170" s="45"/>
      <c r="F170" s="45"/>
      <c r="G170" s="45"/>
      <c r="H170" s="45"/>
      <c r="I170" s="193"/>
    </row>
    <row r="171" spans="1:9" ht="15.75" hidden="1" thickBot="1">
      <c r="A171" s="166" t="s">
        <v>111</v>
      </c>
      <c r="B171" s="126" t="s">
        <v>9</v>
      </c>
      <c r="C171" s="169" t="s">
        <v>33</v>
      </c>
      <c r="D171" s="170"/>
      <c r="E171" s="170"/>
      <c r="F171" s="170"/>
      <c r="G171" s="170"/>
      <c r="H171" s="170"/>
      <c r="I171" s="203">
        <f>SUM(I173)</f>
        <v>0</v>
      </c>
    </row>
    <row r="172" spans="1:9" ht="15.75" hidden="1" thickBot="1">
      <c r="A172" s="33" t="s">
        <v>112</v>
      </c>
      <c r="B172" s="126" t="s">
        <v>9</v>
      </c>
      <c r="C172" s="171" t="s">
        <v>33</v>
      </c>
      <c r="D172" s="172" t="s">
        <v>12</v>
      </c>
      <c r="E172" s="172" t="s">
        <v>27</v>
      </c>
      <c r="F172" s="172" t="s">
        <v>14</v>
      </c>
      <c r="G172" s="172" t="s">
        <v>14</v>
      </c>
      <c r="H172" s="172" t="s">
        <v>27</v>
      </c>
      <c r="I172" s="205">
        <f>I173</f>
        <v>0</v>
      </c>
    </row>
    <row r="173" spans="1:9" ht="15.75" hidden="1" thickBot="1">
      <c r="A173" s="173" t="s">
        <v>113</v>
      </c>
      <c r="B173" s="127" t="s">
        <v>9</v>
      </c>
      <c r="C173" s="163" t="s">
        <v>33</v>
      </c>
      <c r="D173" s="124" t="s">
        <v>12</v>
      </c>
      <c r="E173" s="124" t="s">
        <v>92</v>
      </c>
      <c r="F173" s="124" t="s">
        <v>14</v>
      </c>
      <c r="G173" s="124" t="s">
        <v>14</v>
      </c>
      <c r="H173" s="124" t="s">
        <v>114</v>
      </c>
      <c r="I173" s="202"/>
    </row>
    <row r="174" spans="1:9" s="48" customFormat="1" ht="0.75" customHeight="1" hidden="1" thickBot="1">
      <c r="A174" s="46" t="s">
        <v>115</v>
      </c>
      <c r="B174" s="42" t="s">
        <v>9</v>
      </c>
      <c r="C174" s="90" t="s">
        <v>37</v>
      </c>
      <c r="D174" s="90"/>
      <c r="E174" s="90"/>
      <c r="F174" s="90"/>
      <c r="G174" s="90"/>
      <c r="H174" s="90"/>
      <c r="I174" s="204">
        <f>I201</f>
        <v>0</v>
      </c>
    </row>
    <row r="175" spans="1:9" s="97" customFormat="1" ht="15" customHeight="1" hidden="1">
      <c r="A175" s="13" t="s">
        <v>116</v>
      </c>
      <c r="B175" s="165" t="s">
        <v>9</v>
      </c>
      <c r="C175" s="74" t="s">
        <v>37</v>
      </c>
      <c r="D175" s="74" t="s">
        <v>10</v>
      </c>
      <c r="E175" s="15"/>
      <c r="F175" s="15"/>
      <c r="G175" s="15"/>
      <c r="H175" s="74"/>
      <c r="I175" s="201">
        <f>SUM(I176)</f>
        <v>0</v>
      </c>
    </row>
    <row r="176" spans="1:9" s="12" customFormat="1" ht="15.75" hidden="1" thickBot="1">
      <c r="A176" s="18" t="s">
        <v>117</v>
      </c>
      <c r="B176" s="126" t="s">
        <v>9</v>
      </c>
      <c r="C176" s="66" t="s">
        <v>37</v>
      </c>
      <c r="D176" s="66" t="s">
        <v>10</v>
      </c>
      <c r="E176" s="20" t="s">
        <v>118</v>
      </c>
      <c r="F176" s="20" t="s">
        <v>14</v>
      </c>
      <c r="G176" s="20" t="s">
        <v>14</v>
      </c>
      <c r="H176" s="66"/>
      <c r="I176" s="196">
        <f>SUM(I177)</f>
        <v>0</v>
      </c>
    </row>
    <row r="177" spans="1:9" s="12" customFormat="1" ht="15.75" hidden="1" thickBot="1">
      <c r="A177" s="22" t="s">
        <v>119</v>
      </c>
      <c r="B177" s="126" t="s">
        <v>9</v>
      </c>
      <c r="C177" s="27" t="s">
        <v>37</v>
      </c>
      <c r="D177" s="24" t="s">
        <v>10</v>
      </c>
      <c r="E177" s="24" t="s">
        <v>118</v>
      </c>
      <c r="F177" s="24" t="s">
        <v>14</v>
      </c>
      <c r="G177" s="24" t="s">
        <v>14</v>
      </c>
      <c r="H177" s="24" t="s">
        <v>120</v>
      </c>
      <c r="I177" s="198"/>
    </row>
    <row r="178" spans="1:9" s="75" customFormat="1" ht="15.75" hidden="1" thickBot="1">
      <c r="A178" s="33" t="s">
        <v>121</v>
      </c>
      <c r="B178" s="126" t="s">
        <v>9</v>
      </c>
      <c r="C178" s="102" t="s">
        <v>37</v>
      </c>
      <c r="D178" s="102" t="s">
        <v>12</v>
      </c>
      <c r="E178" s="35"/>
      <c r="F178" s="35"/>
      <c r="G178" s="35"/>
      <c r="H178" s="102"/>
      <c r="I178" s="199">
        <f>SUM(I181+I183+I185)+I180+I190+I192</f>
        <v>0</v>
      </c>
    </row>
    <row r="179" spans="1:9" s="75" customFormat="1" ht="15.75" hidden="1" thickBot="1">
      <c r="A179" s="174" t="s">
        <v>95</v>
      </c>
      <c r="B179" s="126" t="s">
        <v>9</v>
      </c>
      <c r="C179" s="66" t="s">
        <v>37</v>
      </c>
      <c r="D179" s="66" t="s">
        <v>12</v>
      </c>
      <c r="E179" s="172" t="s">
        <v>96</v>
      </c>
      <c r="F179" s="172" t="s">
        <v>122</v>
      </c>
      <c r="G179" s="172" t="s">
        <v>14</v>
      </c>
      <c r="H179" s="175"/>
      <c r="I179" s="196">
        <f>SUM(I180)</f>
        <v>0</v>
      </c>
    </row>
    <row r="180" spans="1:9" s="75" customFormat="1" ht="15.75" hidden="1" thickBot="1">
      <c r="A180" s="174" t="s">
        <v>105</v>
      </c>
      <c r="B180" s="126" t="s">
        <v>9</v>
      </c>
      <c r="C180" s="86" t="s">
        <v>37</v>
      </c>
      <c r="D180" s="38" t="s">
        <v>12</v>
      </c>
      <c r="E180" s="172" t="s">
        <v>96</v>
      </c>
      <c r="F180" s="172" t="s">
        <v>14</v>
      </c>
      <c r="G180" s="172" t="s">
        <v>14</v>
      </c>
      <c r="H180" s="175" t="s">
        <v>106</v>
      </c>
      <c r="I180" s="205"/>
    </row>
    <row r="181" spans="1:9" s="77" customFormat="1" ht="15.75" hidden="1" thickBot="1">
      <c r="A181" s="18" t="s">
        <v>123</v>
      </c>
      <c r="B181" s="126" t="s">
        <v>9</v>
      </c>
      <c r="C181" s="66" t="s">
        <v>37</v>
      </c>
      <c r="D181" s="66" t="s">
        <v>12</v>
      </c>
      <c r="E181" s="20" t="s">
        <v>124</v>
      </c>
      <c r="F181" s="66" t="s">
        <v>41</v>
      </c>
      <c r="G181" s="66" t="s">
        <v>41</v>
      </c>
      <c r="H181" s="66"/>
      <c r="I181" s="196">
        <f>SUM(I182)</f>
        <v>0</v>
      </c>
    </row>
    <row r="182" spans="1:9" s="77" customFormat="1" ht="15.75" hidden="1" thickBot="1">
      <c r="A182" s="22" t="s">
        <v>119</v>
      </c>
      <c r="B182" s="126" t="s">
        <v>9</v>
      </c>
      <c r="C182" s="86" t="s">
        <v>37</v>
      </c>
      <c r="D182" s="38" t="s">
        <v>12</v>
      </c>
      <c r="E182" s="24" t="s">
        <v>124</v>
      </c>
      <c r="F182" s="38" t="s">
        <v>41</v>
      </c>
      <c r="G182" s="38" t="s">
        <v>41</v>
      </c>
      <c r="H182" s="38" t="s">
        <v>120</v>
      </c>
      <c r="I182" s="198"/>
    </row>
    <row r="183" spans="1:9" s="77" customFormat="1" ht="15.75" hidden="1" thickBot="1">
      <c r="A183" s="18" t="s">
        <v>125</v>
      </c>
      <c r="B183" s="126" t="s">
        <v>9</v>
      </c>
      <c r="C183" s="66" t="s">
        <v>37</v>
      </c>
      <c r="D183" s="66" t="s">
        <v>12</v>
      </c>
      <c r="E183" s="20" t="s">
        <v>126</v>
      </c>
      <c r="F183" s="20" t="s">
        <v>14</v>
      </c>
      <c r="G183" s="20" t="s">
        <v>14</v>
      </c>
      <c r="H183" s="66"/>
      <c r="I183" s="196">
        <f>SUM(I184)</f>
        <v>0</v>
      </c>
    </row>
    <row r="184" spans="1:9" s="77" customFormat="1" ht="15.75" hidden="1" thickBot="1">
      <c r="A184" s="22" t="s">
        <v>119</v>
      </c>
      <c r="B184" s="126" t="s">
        <v>9</v>
      </c>
      <c r="C184" s="86" t="s">
        <v>37</v>
      </c>
      <c r="D184" s="38" t="s">
        <v>12</v>
      </c>
      <c r="E184" s="24" t="s">
        <v>126</v>
      </c>
      <c r="F184" s="24" t="s">
        <v>14</v>
      </c>
      <c r="G184" s="24" t="s">
        <v>14</v>
      </c>
      <c r="H184" s="38" t="s">
        <v>120</v>
      </c>
      <c r="I184" s="198"/>
    </row>
    <row r="185" spans="1:9" s="77" customFormat="1" ht="15.75" hidden="1" thickBot="1">
      <c r="A185" s="18" t="s">
        <v>127</v>
      </c>
      <c r="B185" s="126" t="s">
        <v>9</v>
      </c>
      <c r="C185" s="66" t="s">
        <v>37</v>
      </c>
      <c r="D185" s="66" t="s">
        <v>12</v>
      </c>
      <c r="E185" s="20" t="s">
        <v>128</v>
      </c>
      <c r="F185" s="20" t="s">
        <v>14</v>
      </c>
      <c r="G185" s="20" t="s">
        <v>14</v>
      </c>
      <c r="H185" s="66"/>
      <c r="I185" s="196">
        <f>SUM(I186)</f>
        <v>0</v>
      </c>
    </row>
    <row r="186" spans="1:9" s="101" customFormat="1" ht="15.75" hidden="1" thickBot="1">
      <c r="A186" s="22" t="s">
        <v>119</v>
      </c>
      <c r="B186" s="126" t="s">
        <v>9</v>
      </c>
      <c r="C186" s="86" t="s">
        <v>37</v>
      </c>
      <c r="D186" s="38" t="s">
        <v>12</v>
      </c>
      <c r="E186" s="24" t="s">
        <v>128</v>
      </c>
      <c r="F186" s="24" t="s">
        <v>14</v>
      </c>
      <c r="G186" s="24" t="s">
        <v>14</v>
      </c>
      <c r="H186" s="38" t="s">
        <v>120</v>
      </c>
      <c r="I186" s="198"/>
    </row>
    <row r="187" spans="1:9" s="37" customFormat="1" ht="15.75" hidden="1" thickBot="1">
      <c r="A187" s="33" t="s">
        <v>129</v>
      </c>
      <c r="B187" s="126" t="s">
        <v>9</v>
      </c>
      <c r="C187" s="102" t="s">
        <v>37</v>
      </c>
      <c r="D187" s="35" t="s">
        <v>12</v>
      </c>
      <c r="E187" s="35"/>
      <c r="F187" s="35"/>
      <c r="G187" s="35"/>
      <c r="H187" s="35"/>
      <c r="I187" s="199">
        <f>SUM(I188)</f>
        <v>0</v>
      </c>
    </row>
    <row r="188" spans="1:9" ht="15.75" hidden="1" thickBot="1">
      <c r="A188" s="18" t="s">
        <v>130</v>
      </c>
      <c r="B188" s="126" t="s">
        <v>9</v>
      </c>
      <c r="C188" s="84" t="s">
        <v>37</v>
      </c>
      <c r="D188" s="20" t="s">
        <v>26</v>
      </c>
      <c r="E188" s="20" t="s">
        <v>131</v>
      </c>
      <c r="F188" s="20" t="s">
        <v>14</v>
      </c>
      <c r="G188" s="20" t="s">
        <v>14</v>
      </c>
      <c r="H188" s="20"/>
      <c r="I188" s="196">
        <f>SUM(I189)</f>
        <v>0</v>
      </c>
    </row>
    <row r="189" spans="1:9" s="55" customFormat="1" ht="15.75" hidden="1" thickBot="1">
      <c r="A189" s="22" t="s">
        <v>129</v>
      </c>
      <c r="B189" s="126" t="s">
        <v>9</v>
      </c>
      <c r="C189" s="85" t="s">
        <v>37</v>
      </c>
      <c r="D189" s="24" t="s">
        <v>26</v>
      </c>
      <c r="E189" s="24" t="s">
        <v>131</v>
      </c>
      <c r="F189" s="24" t="s">
        <v>14</v>
      </c>
      <c r="G189" s="24" t="s">
        <v>14</v>
      </c>
      <c r="H189" s="24" t="s">
        <v>132</v>
      </c>
      <c r="I189" s="198"/>
    </row>
    <row r="190" spans="1:9" s="105" customFormat="1" ht="15.75" hidden="1" thickBot="1">
      <c r="A190" s="22" t="s">
        <v>133</v>
      </c>
      <c r="B190" s="126" t="s">
        <v>9</v>
      </c>
      <c r="C190" s="103" t="s">
        <v>37</v>
      </c>
      <c r="D190" s="103" t="s">
        <v>12</v>
      </c>
      <c r="E190" s="30" t="s">
        <v>134</v>
      </c>
      <c r="F190" s="30" t="s">
        <v>14</v>
      </c>
      <c r="G190" s="30" t="s">
        <v>14</v>
      </c>
      <c r="H190" s="30"/>
      <c r="I190" s="200">
        <f>SUM(I191)</f>
        <v>0</v>
      </c>
    </row>
    <row r="191" spans="1:9" s="55" customFormat="1" ht="15.75" hidden="1" thickBot="1">
      <c r="A191" s="22" t="s">
        <v>135</v>
      </c>
      <c r="B191" s="126" t="s">
        <v>9</v>
      </c>
      <c r="C191" s="86" t="s">
        <v>37</v>
      </c>
      <c r="D191" s="38" t="s">
        <v>12</v>
      </c>
      <c r="E191" s="24" t="s">
        <v>134</v>
      </c>
      <c r="F191" s="24" t="s">
        <v>14</v>
      </c>
      <c r="G191" s="24" t="s">
        <v>14</v>
      </c>
      <c r="H191" s="38" t="s">
        <v>136</v>
      </c>
      <c r="I191" s="198"/>
    </row>
    <row r="192" spans="1:9" s="55" customFormat="1" ht="15.75" hidden="1" thickBot="1">
      <c r="A192" s="22" t="s">
        <v>133</v>
      </c>
      <c r="B192" s="126" t="s">
        <v>9</v>
      </c>
      <c r="C192" s="103" t="s">
        <v>37</v>
      </c>
      <c r="D192" s="103" t="s">
        <v>12</v>
      </c>
      <c r="E192" s="30" t="s">
        <v>134</v>
      </c>
      <c r="F192" s="30" t="s">
        <v>14</v>
      </c>
      <c r="G192" s="30" t="s">
        <v>14</v>
      </c>
      <c r="H192" s="30"/>
      <c r="I192" s="200">
        <f>SUM(I193)</f>
        <v>0</v>
      </c>
    </row>
    <row r="193" spans="1:9" s="55" customFormat="1" ht="23.25" customHeight="1" hidden="1">
      <c r="A193" s="22" t="s">
        <v>137</v>
      </c>
      <c r="B193" s="126" t="s">
        <v>9</v>
      </c>
      <c r="C193" s="86" t="s">
        <v>37</v>
      </c>
      <c r="D193" s="38" t="s">
        <v>12</v>
      </c>
      <c r="E193" s="24" t="s">
        <v>134</v>
      </c>
      <c r="F193" s="24" t="s">
        <v>14</v>
      </c>
      <c r="G193" s="24" t="s">
        <v>14</v>
      </c>
      <c r="H193" s="38" t="s">
        <v>138</v>
      </c>
      <c r="I193" s="198"/>
    </row>
    <row r="194" spans="1:10" s="106" customFormat="1" ht="15.75" hidden="1" thickBot="1">
      <c r="A194" s="33" t="s">
        <v>139</v>
      </c>
      <c r="B194" s="126" t="s">
        <v>9</v>
      </c>
      <c r="C194" s="102" t="s">
        <v>37</v>
      </c>
      <c r="D194" s="35" t="s">
        <v>37</v>
      </c>
      <c r="E194" s="35"/>
      <c r="F194" s="35"/>
      <c r="G194" s="35"/>
      <c r="H194" s="35"/>
      <c r="I194" s="199">
        <f>I195+I199</f>
        <v>0</v>
      </c>
      <c r="J194" s="64">
        <v>0</v>
      </c>
    </row>
    <row r="195" spans="1:9" ht="15.75" hidden="1" thickBot="1">
      <c r="A195" s="18" t="s">
        <v>140</v>
      </c>
      <c r="B195" s="126" t="s">
        <v>9</v>
      </c>
      <c r="C195" s="66" t="s">
        <v>37</v>
      </c>
      <c r="D195" s="20" t="s">
        <v>37</v>
      </c>
      <c r="E195" s="20">
        <v>431</v>
      </c>
      <c r="F195" s="20" t="s">
        <v>14</v>
      </c>
      <c r="G195" s="20" t="s">
        <v>14</v>
      </c>
      <c r="H195" s="107"/>
      <c r="I195" s="196">
        <f>SUM(I196)</f>
        <v>0</v>
      </c>
    </row>
    <row r="196" spans="1:9" ht="15.75" hidden="1" thickBot="1">
      <c r="A196" s="22" t="s">
        <v>119</v>
      </c>
      <c r="B196" s="126" t="s">
        <v>9</v>
      </c>
      <c r="C196" s="86" t="s">
        <v>37</v>
      </c>
      <c r="D196" s="24" t="s">
        <v>37</v>
      </c>
      <c r="E196" s="24">
        <v>431</v>
      </c>
      <c r="F196" s="24" t="s">
        <v>14</v>
      </c>
      <c r="G196" s="24" t="s">
        <v>14</v>
      </c>
      <c r="H196" s="72">
        <v>327</v>
      </c>
      <c r="I196" s="198"/>
    </row>
    <row r="197" spans="1:9" ht="15.75" hidden="1" thickBot="1">
      <c r="A197" s="18" t="s">
        <v>141</v>
      </c>
      <c r="B197" s="126" t="s">
        <v>9</v>
      </c>
      <c r="C197" s="86" t="s">
        <v>37</v>
      </c>
      <c r="D197" s="24" t="s">
        <v>37</v>
      </c>
      <c r="E197" s="24" t="s">
        <v>142</v>
      </c>
      <c r="F197" s="24" t="s">
        <v>14</v>
      </c>
      <c r="G197" s="24" t="s">
        <v>14</v>
      </c>
      <c r="H197" s="72"/>
      <c r="I197" s="198"/>
    </row>
    <row r="198" spans="1:9" ht="15.75" hidden="1" thickBot="1">
      <c r="A198" s="22" t="s">
        <v>143</v>
      </c>
      <c r="B198" s="126" t="s">
        <v>9</v>
      </c>
      <c r="C198" s="86" t="s">
        <v>37</v>
      </c>
      <c r="D198" s="24" t="s">
        <v>37</v>
      </c>
      <c r="E198" s="24" t="s">
        <v>142</v>
      </c>
      <c r="F198" s="24" t="s">
        <v>14</v>
      </c>
      <c r="G198" s="24" t="s">
        <v>14</v>
      </c>
      <c r="H198" s="72">
        <v>452</v>
      </c>
      <c r="I198" s="198"/>
    </row>
    <row r="199" spans="1:9" ht="15.75" hidden="1" thickBot="1">
      <c r="A199" s="18" t="s">
        <v>59</v>
      </c>
      <c r="B199" s="126" t="s">
        <v>9</v>
      </c>
      <c r="C199" s="66" t="s">
        <v>37</v>
      </c>
      <c r="D199" s="20" t="s">
        <v>37</v>
      </c>
      <c r="E199" s="20" t="s">
        <v>93</v>
      </c>
      <c r="F199" s="20" t="s">
        <v>14</v>
      </c>
      <c r="G199" s="20" t="s">
        <v>14</v>
      </c>
      <c r="H199" s="20"/>
      <c r="I199" s="196">
        <f>SUM(I200)</f>
        <v>0</v>
      </c>
    </row>
    <row r="200" spans="1:9" ht="27" hidden="1" thickBot="1">
      <c r="A200" s="22" t="s">
        <v>144</v>
      </c>
      <c r="B200" s="126" t="s">
        <v>9</v>
      </c>
      <c r="C200" s="86" t="s">
        <v>37</v>
      </c>
      <c r="D200" s="24" t="s">
        <v>37</v>
      </c>
      <c r="E200" s="24" t="s">
        <v>93</v>
      </c>
      <c r="F200" s="24" t="s">
        <v>14</v>
      </c>
      <c r="G200" s="24" t="s">
        <v>14</v>
      </c>
      <c r="H200" s="24" t="s">
        <v>145</v>
      </c>
      <c r="I200" s="198"/>
    </row>
    <row r="201" spans="1:9" s="37" customFormat="1" ht="15.75" hidden="1" thickBot="1">
      <c r="A201" s="33" t="s">
        <v>146</v>
      </c>
      <c r="B201" s="126" t="s">
        <v>9</v>
      </c>
      <c r="C201" s="102" t="s">
        <v>37</v>
      </c>
      <c r="D201" s="35" t="s">
        <v>60</v>
      </c>
      <c r="E201" s="35"/>
      <c r="F201" s="35"/>
      <c r="G201" s="35"/>
      <c r="H201" s="35"/>
      <c r="I201" s="199">
        <f>SUM(I202+I204)</f>
        <v>0</v>
      </c>
    </row>
    <row r="202" spans="1:9" ht="15.75" hidden="1" thickBot="1">
      <c r="A202" s="18" t="s">
        <v>147</v>
      </c>
      <c r="B202" s="126" t="s">
        <v>9</v>
      </c>
      <c r="C202" s="66" t="s">
        <v>37</v>
      </c>
      <c r="D202" s="20" t="s">
        <v>60</v>
      </c>
      <c r="E202" s="20" t="s">
        <v>148</v>
      </c>
      <c r="F202" s="20" t="s">
        <v>14</v>
      </c>
      <c r="G202" s="20" t="s">
        <v>14</v>
      </c>
      <c r="H202" s="20"/>
      <c r="I202" s="196">
        <f>SUM(I203)</f>
        <v>0</v>
      </c>
    </row>
    <row r="203" spans="1:9" s="55" customFormat="1" ht="15.75" hidden="1" thickBot="1">
      <c r="A203" s="22" t="s">
        <v>137</v>
      </c>
      <c r="B203" s="126" t="s">
        <v>9</v>
      </c>
      <c r="C203" s="86" t="s">
        <v>37</v>
      </c>
      <c r="D203" s="24" t="s">
        <v>60</v>
      </c>
      <c r="E203" s="24" t="s">
        <v>148</v>
      </c>
      <c r="F203" s="24" t="s">
        <v>14</v>
      </c>
      <c r="G203" s="24" t="s">
        <v>14</v>
      </c>
      <c r="H203" s="24" t="s">
        <v>149</v>
      </c>
      <c r="I203" s="198"/>
    </row>
    <row r="204" spans="1:9" ht="27" customHeight="1" hidden="1" thickBot="1">
      <c r="A204" s="18" t="s">
        <v>150</v>
      </c>
      <c r="B204" s="125" t="s">
        <v>9</v>
      </c>
      <c r="C204" s="66" t="s">
        <v>37</v>
      </c>
      <c r="D204" s="20" t="s">
        <v>60</v>
      </c>
      <c r="E204" s="20" t="s">
        <v>145</v>
      </c>
      <c r="F204" s="20" t="s">
        <v>14</v>
      </c>
      <c r="G204" s="20" t="s">
        <v>14</v>
      </c>
      <c r="H204" s="20"/>
      <c r="I204" s="196">
        <f>SUM(I206)</f>
        <v>0</v>
      </c>
    </row>
    <row r="205" spans="1:9" ht="27" customHeight="1" hidden="1" thickBot="1">
      <c r="A205" s="22" t="s">
        <v>119</v>
      </c>
      <c r="B205" s="160" t="s">
        <v>237</v>
      </c>
      <c r="C205" s="86" t="s">
        <v>37</v>
      </c>
      <c r="D205" s="27" t="s">
        <v>60</v>
      </c>
      <c r="E205" s="27" t="s">
        <v>145</v>
      </c>
      <c r="F205" s="27" t="s">
        <v>151</v>
      </c>
      <c r="G205" s="27" t="s">
        <v>14</v>
      </c>
      <c r="H205" s="28"/>
      <c r="I205" s="197">
        <f>I206</f>
        <v>0</v>
      </c>
    </row>
    <row r="206" spans="1:9" s="55" customFormat="1" ht="15.75" hidden="1" thickBot="1">
      <c r="A206" s="25" t="s">
        <v>152</v>
      </c>
      <c r="B206" s="126" t="s">
        <v>9</v>
      </c>
      <c r="C206" s="80" t="s">
        <v>37</v>
      </c>
      <c r="D206" s="45" t="s">
        <v>60</v>
      </c>
      <c r="E206" s="45" t="s">
        <v>145</v>
      </c>
      <c r="F206" s="45" t="s">
        <v>151</v>
      </c>
      <c r="G206" s="45" t="s">
        <v>14</v>
      </c>
      <c r="H206" s="45" t="s">
        <v>23</v>
      </c>
      <c r="I206" s="198">
        <v>0</v>
      </c>
    </row>
    <row r="207" spans="1:9" ht="15.75" hidden="1" thickBot="1">
      <c r="A207" s="121"/>
      <c r="B207" s="127" t="s">
        <v>9</v>
      </c>
      <c r="C207" s="176"/>
      <c r="D207" s="124"/>
      <c r="E207" s="124"/>
      <c r="F207" s="124"/>
      <c r="G207" s="124"/>
      <c r="H207" s="124"/>
      <c r="I207" s="202"/>
    </row>
    <row r="208" spans="1:10" s="97" customFormat="1" ht="20.25" customHeight="1" thickBot="1">
      <c r="A208" s="278" t="s">
        <v>282</v>
      </c>
      <c r="B208" s="259" t="s">
        <v>9</v>
      </c>
      <c r="C208" s="273" t="s">
        <v>69</v>
      </c>
      <c r="D208" s="108"/>
      <c r="E208" s="108"/>
      <c r="F208" s="108"/>
      <c r="G208" s="108"/>
      <c r="H208" s="108"/>
      <c r="I208" s="204">
        <f>I209+I238</f>
        <v>5265</v>
      </c>
      <c r="J208" s="109"/>
    </row>
    <row r="209" spans="1:9" s="106" customFormat="1" ht="18" customHeight="1">
      <c r="A209" s="13" t="s">
        <v>153</v>
      </c>
      <c r="B209" s="165" t="s">
        <v>9</v>
      </c>
      <c r="C209" s="236" t="s">
        <v>69</v>
      </c>
      <c r="D209" s="236" t="s">
        <v>10</v>
      </c>
      <c r="E209" s="236"/>
      <c r="F209" s="236"/>
      <c r="G209" s="236"/>
      <c r="H209" s="236"/>
      <c r="I209" s="297">
        <f>I210+I221+I224+I286+I233+I236</f>
        <v>4285</v>
      </c>
    </row>
    <row r="210" spans="1:9" ht="16.5" customHeight="1">
      <c r="A210" s="18" t="s">
        <v>283</v>
      </c>
      <c r="B210" s="125" t="s">
        <v>9</v>
      </c>
      <c r="C210" s="270" t="s">
        <v>69</v>
      </c>
      <c r="D210" s="220" t="s">
        <v>10</v>
      </c>
      <c r="E210" s="220" t="s">
        <v>31</v>
      </c>
      <c r="F210" s="220" t="s">
        <v>299</v>
      </c>
      <c r="G210" s="220" t="s">
        <v>27</v>
      </c>
      <c r="H210" s="220"/>
      <c r="I210" s="240">
        <f>I211</f>
        <v>3830</v>
      </c>
    </row>
    <row r="211" spans="1:9" ht="16.5" customHeight="1">
      <c r="A211" s="22" t="s">
        <v>256</v>
      </c>
      <c r="B211" s="126" t="s">
        <v>9</v>
      </c>
      <c r="C211" s="271" t="s">
        <v>69</v>
      </c>
      <c r="D211" s="222" t="s">
        <v>10</v>
      </c>
      <c r="E211" s="222" t="s">
        <v>31</v>
      </c>
      <c r="F211" s="222" t="s">
        <v>310</v>
      </c>
      <c r="G211" s="222" t="s">
        <v>155</v>
      </c>
      <c r="H211" s="226"/>
      <c r="I211" s="241">
        <f>I212+I215+I218</f>
        <v>3830</v>
      </c>
    </row>
    <row r="212" spans="1:9" s="55" customFormat="1" ht="18" customHeight="1">
      <c r="A212" s="25" t="s">
        <v>281</v>
      </c>
      <c r="B212" s="126" t="s">
        <v>9</v>
      </c>
      <c r="C212" s="274" t="s">
        <v>69</v>
      </c>
      <c r="D212" s="258" t="s">
        <v>10</v>
      </c>
      <c r="E212" s="258" t="s">
        <v>31</v>
      </c>
      <c r="F212" s="258" t="s">
        <v>310</v>
      </c>
      <c r="G212" s="258" t="s">
        <v>155</v>
      </c>
      <c r="H212" s="258" t="s">
        <v>278</v>
      </c>
      <c r="I212" s="242">
        <f>I213+I214</f>
        <v>2000</v>
      </c>
    </row>
    <row r="213" spans="1:9" s="55" customFormat="1" ht="18" customHeight="1">
      <c r="A213" s="25" t="s">
        <v>268</v>
      </c>
      <c r="B213" s="126" t="s">
        <v>9</v>
      </c>
      <c r="C213" s="274" t="s">
        <v>69</v>
      </c>
      <c r="D213" s="258" t="s">
        <v>10</v>
      </c>
      <c r="E213" s="258" t="s">
        <v>31</v>
      </c>
      <c r="F213" s="258" t="s">
        <v>310</v>
      </c>
      <c r="G213" s="258" t="s">
        <v>155</v>
      </c>
      <c r="H213" s="258" t="s">
        <v>279</v>
      </c>
      <c r="I213" s="242">
        <f>1290+390+300</f>
        <v>1980</v>
      </c>
    </row>
    <row r="214" spans="1:9" s="55" customFormat="1" ht="18" customHeight="1">
      <c r="A214" s="25" t="s">
        <v>274</v>
      </c>
      <c r="B214" s="126" t="s">
        <v>9</v>
      </c>
      <c r="C214" s="274" t="s">
        <v>69</v>
      </c>
      <c r="D214" s="258" t="s">
        <v>10</v>
      </c>
      <c r="E214" s="258" t="s">
        <v>31</v>
      </c>
      <c r="F214" s="258" t="s">
        <v>310</v>
      </c>
      <c r="G214" s="258" t="s">
        <v>155</v>
      </c>
      <c r="H214" s="258" t="s">
        <v>280</v>
      </c>
      <c r="I214" s="242">
        <f>20</f>
        <v>20</v>
      </c>
    </row>
    <row r="215" spans="1:9" s="55" customFormat="1" ht="18" customHeight="1">
      <c r="A215" s="25" t="s">
        <v>289</v>
      </c>
      <c r="B215" s="126" t="s">
        <v>9</v>
      </c>
      <c r="C215" s="274" t="s">
        <v>69</v>
      </c>
      <c r="D215" s="258" t="s">
        <v>10</v>
      </c>
      <c r="E215" s="258" t="s">
        <v>31</v>
      </c>
      <c r="F215" s="258" t="s">
        <v>310</v>
      </c>
      <c r="G215" s="258" t="s">
        <v>155</v>
      </c>
      <c r="H215" s="258" t="s">
        <v>288</v>
      </c>
      <c r="I215" s="242">
        <f>I216+I217</f>
        <v>1828</v>
      </c>
    </row>
    <row r="216" spans="1:9" s="55" customFormat="1" ht="18" customHeight="1" hidden="1">
      <c r="A216" s="25" t="s">
        <v>275</v>
      </c>
      <c r="B216" s="126" t="s">
        <v>9</v>
      </c>
      <c r="C216" s="274" t="s">
        <v>69</v>
      </c>
      <c r="D216" s="258" t="s">
        <v>10</v>
      </c>
      <c r="E216" s="258" t="s">
        <v>31</v>
      </c>
      <c r="F216" s="258" t="s">
        <v>310</v>
      </c>
      <c r="G216" s="258" t="s">
        <v>155</v>
      </c>
      <c r="H216" s="258" t="s">
        <v>270</v>
      </c>
      <c r="I216" s="242"/>
    </row>
    <row r="217" spans="1:9" s="55" customFormat="1" ht="18" customHeight="1">
      <c r="A217" s="25" t="s">
        <v>294</v>
      </c>
      <c r="B217" s="126" t="s">
        <v>9</v>
      </c>
      <c r="C217" s="274" t="s">
        <v>69</v>
      </c>
      <c r="D217" s="258" t="s">
        <v>10</v>
      </c>
      <c r="E217" s="258" t="s">
        <v>31</v>
      </c>
      <c r="F217" s="258" t="s">
        <v>310</v>
      </c>
      <c r="G217" s="258" t="s">
        <v>155</v>
      </c>
      <c r="H217" s="258" t="s">
        <v>271</v>
      </c>
      <c r="I217" s="242">
        <f>5+400+475+693+10+40+150+55</f>
        <v>1828</v>
      </c>
    </row>
    <row r="218" spans="1:9" s="55" customFormat="1" ht="18" customHeight="1">
      <c r="A218" s="25" t="s">
        <v>291</v>
      </c>
      <c r="B218" s="126" t="s">
        <v>9</v>
      </c>
      <c r="C218" s="274" t="s">
        <v>69</v>
      </c>
      <c r="D218" s="258" t="s">
        <v>10</v>
      </c>
      <c r="E218" s="258" t="s">
        <v>31</v>
      </c>
      <c r="F218" s="258" t="s">
        <v>310</v>
      </c>
      <c r="G218" s="258" t="s">
        <v>155</v>
      </c>
      <c r="H218" s="258" t="s">
        <v>290</v>
      </c>
      <c r="I218" s="242">
        <f>I219+I220</f>
        <v>2</v>
      </c>
    </row>
    <row r="219" spans="1:9" s="55" customFormat="1" ht="18" customHeight="1">
      <c r="A219" s="25" t="s">
        <v>276</v>
      </c>
      <c r="B219" s="126" t="s">
        <v>9</v>
      </c>
      <c r="C219" s="274" t="s">
        <v>69</v>
      </c>
      <c r="D219" s="258" t="s">
        <v>10</v>
      </c>
      <c r="E219" s="258" t="s">
        <v>31</v>
      </c>
      <c r="F219" s="258" t="s">
        <v>310</v>
      </c>
      <c r="G219" s="258" t="s">
        <v>155</v>
      </c>
      <c r="H219" s="258" t="s">
        <v>272</v>
      </c>
      <c r="I219" s="242">
        <f>2</f>
        <v>2</v>
      </c>
    </row>
    <row r="220" spans="1:9" s="55" customFormat="1" ht="12" customHeight="1" hidden="1">
      <c r="A220" s="25" t="s">
        <v>277</v>
      </c>
      <c r="B220" s="126" t="s">
        <v>9</v>
      </c>
      <c r="C220" s="274" t="s">
        <v>69</v>
      </c>
      <c r="D220" s="258" t="s">
        <v>10</v>
      </c>
      <c r="E220" s="258" t="s">
        <v>155</v>
      </c>
      <c r="F220" s="258" t="s">
        <v>151</v>
      </c>
      <c r="G220" s="258" t="s">
        <v>14</v>
      </c>
      <c r="H220" s="258" t="s">
        <v>273</v>
      </c>
      <c r="I220" s="242"/>
    </row>
    <row r="221" spans="1:9" ht="16.5" customHeight="1" hidden="1">
      <c r="A221" s="18" t="s">
        <v>154</v>
      </c>
      <c r="B221" s="125" t="s">
        <v>9</v>
      </c>
      <c r="C221" s="270" t="s">
        <v>69</v>
      </c>
      <c r="D221" s="220" t="s">
        <v>10</v>
      </c>
      <c r="E221" s="220" t="s">
        <v>155</v>
      </c>
      <c r="F221" s="220" t="s">
        <v>14</v>
      </c>
      <c r="G221" s="220" t="s">
        <v>14</v>
      </c>
      <c r="H221" s="220"/>
      <c r="I221" s="240">
        <f>I222</f>
        <v>0</v>
      </c>
    </row>
    <row r="222" spans="1:9" ht="27.75" customHeight="1" hidden="1">
      <c r="A222" s="22" t="s">
        <v>260</v>
      </c>
      <c r="B222" s="126" t="s">
        <v>9</v>
      </c>
      <c r="C222" s="271" t="s">
        <v>69</v>
      </c>
      <c r="D222" s="222" t="s">
        <v>10</v>
      </c>
      <c r="E222" s="222" t="s">
        <v>155</v>
      </c>
      <c r="F222" s="222" t="s">
        <v>12</v>
      </c>
      <c r="G222" s="222" t="s">
        <v>14</v>
      </c>
      <c r="H222" s="226"/>
      <c r="I222" s="241">
        <f>I223</f>
        <v>0</v>
      </c>
    </row>
    <row r="223" spans="1:9" s="55" customFormat="1" ht="16.5" customHeight="1" hidden="1">
      <c r="A223" s="25" t="s">
        <v>257</v>
      </c>
      <c r="B223" s="126" t="s">
        <v>9</v>
      </c>
      <c r="C223" s="274" t="s">
        <v>69</v>
      </c>
      <c r="D223" s="258" t="s">
        <v>10</v>
      </c>
      <c r="E223" s="258" t="s">
        <v>155</v>
      </c>
      <c r="F223" s="258" t="s">
        <v>12</v>
      </c>
      <c r="G223" s="258" t="s">
        <v>14</v>
      </c>
      <c r="H223" s="258" t="s">
        <v>255</v>
      </c>
      <c r="I223" s="242"/>
    </row>
    <row r="224" spans="1:9" ht="18" customHeight="1">
      <c r="A224" s="18" t="s">
        <v>160</v>
      </c>
      <c r="B224" s="125" t="s">
        <v>9</v>
      </c>
      <c r="C224" s="270" t="s">
        <v>69</v>
      </c>
      <c r="D224" s="220" t="s">
        <v>10</v>
      </c>
      <c r="E224" s="220" t="s">
        <v>31</v>
      </c>
      <c r="F224" s="220" t="s">
        <v>299</v>
      </c>
      <c r="G224" s="220" t="s">
        <v>27</v>
      </c>
      <c r="H224" s="220"/>
      <c r="I224" s="240">
        <f>I225+I230</f>
        <v>455</v>
      </c>
    </row>
    <row r="225" spans="1:9" ht="16.5" customHeight="1">
      <c r="A225" s="22" t="s">
        <v>256</v>
      </c>
      <c r="B225" s="126" t="s">
        <v>9</v>
      </c>
      <c r="C225" s="271" t="s">
        <v>69</v>
      </c>
      <c r="D225" s="222" t="s">
        <v>10</v>
      </c>
      <c r="E225" s="222" t="s">
        <v>31</v>
      </c>
      <c r="F225" s="222" t="s">
        <v>310</v>
      </c>
      <c r="G225" s="222" t="s">
        <v>161</v>
      </c>
      <c r="H225" s="226"/>
      <c r="I225" s="241">
        <f>I226+I228</f>
        <v>455</v>
      </c>
    </row>
    <row r="226" spans="1:9" s="55" customFormat="1" ht="16.5" customHeight="1">
      <c r="A226" s="25" t="s">
        <v>281</v>
      </c>
      <c r="B226" s="126" t="s">
        <v>9</v>
      </c>
      <c r="C226" s="274" t="s">
        <v>69</v>
      </c>
      <c r="D226" s="258" t="s">
        <v>10</v>
      </c>
      <c r="E226" s="258" t="s">
        <v>31</v>
      </c>
      <c r="F226" s="258" t="s">
        <v>310</v>
      </c>
      <c r="G226" s="258" t="s">
        <v>161</v>
      </c>
      <c r="H226" s="258" t="s">
        <v>278</v>
      </c>
      <c r="I226" s="242">
        <f>I227</f>
        <v>415</v>
      </c>
    </row>
    <row r="227" spans="1:9" s="55" customFormat="1" ht="16.5" customHeight="1">
      <c r="A227" s="25" t="s">
        <v>268</v>
      </c>
      <c r="B227" s="126" t="s">
        <v>9</v>
      </c>
      <c r="C227" s="274" t="s">
        <v>69</v>
      </c>
      <c r="D227" s="258" t="s">
        <v>10</v>
      </c>
      <c r="E227" s="258" t="s">
        <v>31</v>
      </c>
      <c r="F227" s="258" t="s">
        <v>310</v>
      </c>
      <c r="G227" s="258" t="s">
        <v>161</v>
      </c>
      <c r="H227" s="258" t="s">
        <v>279</v>
      </c>
      <c r="I227" s="242">
        <f>265+80+70</f>
        <v>415</v>
      </c>
    </row>
    <row r="228" spans="1:9" s="55" customFormat="1" ht="16.5" customHeight="1">
      <c r="A228" s="25" t="s">
        <v>289</v>
      </c>
      <c r="B228" s="126" t="s">
        <v>9</v>
      </c>
      <c r="C228" s="274" t="s">
        <v>69</v>
      </c>
      <c r="D228" s="258" t="s">
        <v>10</v>
      </c>
      <c r="E228" s="258" t="s">
        <v>31</v>
      </c>
      <c r="F228" s="258" t="s">
        <v>310</v>
      </c>
      <c r="G228" s="258" t="s">
        <v>161</v>
      </c>
      <c r="H228" s="258" t="s">
        <v>288</v>
      </c>
      <c r="I228" s="242">
        <f>I229</f>
        <v>40</v>
      </c>
    </row>
    <row r="229" spans="1:9" s="55" customFormat="1" ht="20.25" customHeight="1">
      <c r="A229" s="25" t="s">
        <v>294</v>
      </c>
      <c r="B229" s="126" t="s">
        <v>9</v>
      </c>
      <c r="C229" s="274" t="s">
        <v>69</v>
      </c>
      <c r="D229" s="258" t="s">
        <v>10</v>
      </c>
      <c r="E229" s="258" t="s">
        <v>31</v>
      </c>
      <c r="F229" s="258" t="s">
        <v>310</v>
      </c>
      <c r="G229" s="258" t="s">
        <v>161</v>
      </c>
      <c r="H229" s="258" t="s">
        <v>271</v>
      </c>
      <c r="I229" s="242">
        <f>25+15</f>
        <v>40</v>
      </c>
    </row>
    <row r="230" spans="1:9" ht="16.5" customHeight="1">
      <c r="A230" s="22" t="s">
        <v>187</v>
      </c>
      <c r="B230" s="126" t="s">
        <v>9</v>
      </c>
      <c r="C230" s="271" t="s">
        <v>69</v>
      </c>
      <c r="D230" s="222" t="s">
        <v>10</v>
      </c>
      <c r="E230" s="222" t="s">
        <v>31</v>
      </c>
      <c r="F230" s="222" t="s">
        <v>302</v>
      </c>
      <c r="G230" s="222" t="s">
        <v>329</v>
      </c>
      <c r="H230" s="226"/>
      <c r="I230" s="241">
        <f>I231</f>
        <v>0</v>
      </c>
    </row>
    <row r="231" spans="1:9" s="55" customFormat="1" ht="16.5" customHeight="1">
      <c r="A231" s="25" t="s">
        <v>289</v>
      </c>
      <c r="B231" s="126" t="s">
        <v>9</v>
      </c>
      <c r="C231" s="274" t="s">
        <v>69</v>
      </c>
      <c r="D231" s="258" t="s">
        <v>10</v>
      </c>
      <c r="E231" s="258" t="s">
        <v>31</v>
      </c>
      <c r="F231" s="258" t="s">
        <v>302</v>
      </c>
      <c r="G231" s="258" t="s">
        <v>329</v>
      </c>
      <c r="H231" s="258" t="s">
        <v>288</v>
      </c>
      <c r="I231" s="242">
        <f>I232</f>
        <v>0</v>
      </c>
    </row>
    <row r="232" spans="1:9" s="55" customFormat="1" ht="19.5" customHeight="1">
      <c r="A232" s="25" t="s">
        <v>294</v>
      </c>
      <c r="B232" s="126" t="s">
        <v>9</v>
      </c>
      <c r="C232" s="274" t="s">
        <v>69</v>
      </c>
      <c r="D232" s="258" t="s">
        <v>10</v>
      </c>
      <c r="E232" s="258" t="s">
        <v>31</v>
      </c>
      <c r="F232" s="258" t="s">
        <v>302</v>
      </c>
      <c r="G232" s="258" t="s">
        <v>329</v>
      </c>
      <c r="H232" s="258" t="s">
        <v>271</v>
      </c>
      <c r="I232" s="242"/>
    </row>
    <row r="233" spans="1:9" ht="1.5" customHeight="1" hidden="1">
      <c r="A233" s="18" t="s">
        <v>156</v>
      </c>
      <c r="B233" s="125" t="s">
        <v>9</v>
      </c>
      <c r="C233" s="270" t="s">
        <v>69</v>
      </c>
      <c r="D233" s="220" t="s">
        <v>10</v>
      </c>
      <c r="E233" s="220" t="s">
        <v>157</v>
      </c>
      <c r="F233" s="220" t="s">
        <v>14</v>
      </c>
      <c r="G233" s="220" t="s">
        <v>14</v>
      </c>
      <c r="H233" s="220"/>
      <c r="I233" s="240">
        <f>I234</f>
        <v>0</v>
      </c>
    </row>
    <row r="234" spans="1:9" ht="20.25" customHeight="1" hidden="1">
      <c r="A234" s="22" t="s">
        <v>251</v>
      </c>
      <c r="B234" s="126" t="s">
        <v>9</v>
      </c>
      <c r="C234" s="274" t="s">
        <v>69</v>
      </c>
      <c r="D234" s="258" t="s">
        <v>10</v>
      </c>
      <c r="E234" s="258" t="s">
        <v>214</v>
      </c>
      <c r="F234" s="258" t="s">
        <v>10</v>
      </c>
      <c r="G234" s="258" t="s">
        <v>26</v>
      </c>
      <c r="H234" s="258"/>
      <c r="I234" s="242">
        <f>I235</f>
        <v>0</v>
      </c>
    </row>
    <row r="235" spans="1:9" s="55" customFormat="1" ht="20.25" customHeight="1" hidden="1">
      <c r="A235" s="25" t="s">
        <v>152</v>
      </c>
      <c r="B235" s="126" t="s">
        <v>9</v>
      </c>
      <c r="C235" s="274" t="s">
        <v>69</v>
      </c>
      <c r="D235" s="258" t="s">
        <v>10</v>
      </c>
      <c r="E235" s="258" t="s">
        <v>214</v>
      </c>
      <c r="F235" s="258" t="s">
        <v>10</v>
      </c>
      <c r="G235" s="258" t="s">
        <v>26</v>
      </c>
      <c r="H235" s="258" t="s">
        <v>23</v>
      </c>
      <c r="I235" s="242"/>
    </row>
    <row r="236" spans="1:9" ht="20.25" customHeight="1" hidden="1">
      <c r="A236" s="22" t="s">
        <v>158</v>
      </c>
      <c r="B236" s="126" t="s">
        <v>9</v>
      </c>
      <c r="C236" s="274" t="s">
        <v>69</v>
      </c>
      <c r="D236" s="258" t="s">
        <v>10</v>
      </c>
      <c r="E236" s="258" t="s">
        <v>214</v>
      </c>
      <c r="F236" s="258" t="s">
        <v>10</v>
      </c>
      <c r="G236" s="258" t="s">
        <v>78</v>
      </c>
      <c r="H236" s="258"/>
      <c r="I236" s="242">
        <f>I237</f>
        <v>0</v>
      </c>
    </row>
    <row r="237" spans="1:9" s="55" customFormat="1" ht="20.25" customHeight="1" hidden="1">
      <c r="A237" s="25" t="s">
        <v>152</v>
      </c>
      <c r="B237" s="126" t="s">
        <v>9</v>
      </c>
      <c r="C237" s="274" t="s">
        <v>69</v>
      </c>
      <c r="D237" s="258" t="s">
        <v>10</v>
      </c>
      <c r="E237" s="258" t="s">
        <v>214</v>
      </c>
      <c r="F237" s="258" t="s">
        <v>10</v>
      </c>
      <c r="G237" s="258" t="s">
        <v>78</v>
      </c>
      <c r="H237" s="258" t="s">
        <v>23</v>
      </c>
      <c r="I237" s="242"/>
    </row>
    <row r="238" spans="1:9" ht="18.75" customHeight="1">
      <c r="A238" s="13" t="s">
        <v>284</v>
      </c>
      <c r="B238" s="165" t="s">
        <v>9</v>
      </c>
      <c r="C238" s="236" t="s">
        <v>69</v>
      </c>
      <c r="D238" s="236" t="s">
        <v>20</v>
      </c>
      <c r="E238" s="236"/>
      <c r="F238" s="236"/>
      <c r="G238" s="236"/>
      <c r="H238" s="226"/>
      <c r="I238" s="243">
        <f>I239</f>
        <v>980</v>
      </c>
    </row>
    <row r="239" spans="1:9" ht="39.75" customHeight="1">
      <c r="A239" s="18" t="s">
        <v>159</v>
      </c>
      <c r="B239" s="125" t="s">
        <v>9</v>
      </c>
      <c r="C239" s="270" t="s">
        <v>69</v>
      </c>
      <c r="D239" s="220" t="s">
        <v>20</v>
      </c>
      <c r="E239" s="220" t="s">
        <v>31</v>
      </c>
      <c r="F239" s="220" t="s">
        <v>299</v>
      </c>
      <c r="G239" s="220" t="s">
        <v>27</v>
      </c>
      <c r="H239" s="220"/>
      <c r="I239" s="240">
        <f>I240</f>
        <v>980</v>
      </c>
    </row>
    <row r="240" spans="1:9" ht="16.5" customHeight="1">
      <c r="A240" s="22" t="s">
        <v>256</v>
      </c>
      <c r="B240" s="126" t="s">
        <v>9</v>
      </c>
      <c r="C240" s="271" t="s">
        <v>69</v>
      </c>
      <c r="D240" s="222" t="s">
        <v>20</v>
      </c>
      <c r="E240" s="222" t="s">
        <v>31</v>
      </c>
      <c r="F240" s="222" t="s">
        <v>310</v>
      </c>
      <c r="G240" s="222" t="s">
        <v>145</v>
      </c>
      <c r="H240" s="226"/>
      <c r="I240" s="241">
        <f>I241+I244</f>
        <v>980</v>
      </c>
    </row>
    <row r="241" spans="1:9" ht="17.25" customHeight="1">
      <c r="A241" s="25" t="s">
        <v>281</v>
      </c>
      <c r="B241" s="126" t="s">
        <v>9</v>
      </c>
      <c r="C241" s="274" t="s">
        <v>69</v>
      </c>
      <c r="D241" s="258" t="s">
        <v>20</v>
      </c>
      <c r="E241" s="258" t="s">
        <v>31</v>
      </c>
      <c r="F241" s="258" t="s">
        <v>310</v>
      </c>
      <c r="G241" s="258" t="s">
        <v>145</v>
      </c>
      <c r="H241" s="258" t="s">
        <v>278</v>
      </c>
      <c r="I241" s="242">
        <f>I242+I243</f>
        <v>870</v>
      </c>
    </row>
    <row r="242" spans="1:9" ht="17.25" customHeight="1">
      <c r="A242" s="25" t="s">
        <v>268</v>
      </c>
      <c r="B242" s="126" t="s">
        <v>9</v>
      </c>
      <c r="C242" s="274" t="s">
        <v>69</v>
      </c>
      <c r="D242" s="258" t="s">
        <v>20</v>
      </c>
      <c r="E242" s="258" t="s">
        <v>31</v>
      </c>
      <c r="F242" s="258" t="s">
        <v>310</v>
      </c>
      <c r="G242" s="258" t="s">
        <v>145</v>
      </c>
      <c r="H242" s="258" t="s">
        <v>279</v>
      </c>
      <c r="I242" s="242">
        <f>610+185+55</f>
        <v>850</v>
      </c>
    </row>
    <row r="243" spans="1:9" ht="17.25" customHeight="1">
      <c r="A243" s="25" t="s">
        <v>274</v>
      </c>
      <c r="B243" s="126" t="s">
        <v>9</v>
      </c>
      <c r="C243" s="274" t="s">
        <v>69</v>
      </c>
      <c r="D243" s="258" t="s">
        <v>20</v>
      </c>
      <c r="E243" s="258" t="s">
        <v>31</v>
      </c>
      <c r="F243" s="258" t="s">
        <v>310</v>
      </c>
      <c r="G243" s="258" t="s">
        <v>145</v>
      </c>
      <c r="H243" s="258" t="s">
        <v>280</v>
      </c>
      <c r="I243" s="242">
        <f>20</f>
        <v>20</v>
      </c>
    </row>
    <row r="244" spans="1:9" ht="17.25" customHeight="1">
      <c r="A244" s="25" t="s">
        <v>289</v>
      </c>
      <c r="B244" s="126" t="s">
        <v>9</v>
      </c>
      <c r="C244" s="274" t="s">
        <v>69</v>
      </c>
      <c r="D244" s="258" t="s">
        <v>20</v>
      </c>
      <c r="E244" s="258" t="s">
        <v>31</v>
      </c>
      <c r="F244" s="258" t="s">
        <v>310</v>
      </c>
      <c r="G244" s="258" t="s">
        <v>145</v>
      </c>
      <c r="H244" s="258" t="s">
        <v>288</v>
      </c>
      <c r="I244" s="242">
        <f>I245</f>
        <v>110</v>
      </c>
    </row>
    <row r="245" spans="1:9" ht="17.25" customHeight="1" thickBot="1">
      <c r="A245" s="25" t="s">
        <v>294</v>
      </c>
      <c r="B245" s="126" t="s">
        <v>9</v>
      </c>
      <c r="C245" s="274" t="s">
        <v>69</v>
      </c>
      <c r="D245" s="258" t="s">
        <v>20</v>
      </c>
      <c r="E245" s="258" t="s">
        <v>31</v>
      </c>
      <c r="F245" s="258" t="s">
        <v>310</v>
      </c>
      <c r="G245" s="258" t="s">
        <v>145</v>
      </c>
      <c r="H245" s="258" t="s">
        <v>271</v>
      </c>
      <c r="I245" s="242">
        <f>90+20</f>
        <v>110</v>
      </c>
    </row>
    <row r="246" spans="1:9" ht="15.75" hidden="1" thickBot="1">
      <c r="A246" s="18" t="s">
        <v>160</v>
      </c>
      <c r="B246" s="126" t="s">
        <v>9</v>
      </c>
      <c r="C246" s="84" t="s">
        <v>69</v>
      </c>
      <c r="D246" s="20" t="s">
        <v>10</v>
      </c>
      <c r="E246" s="20" t="s">
        <v>161</v>
      </c>
      <c r="F246" s="20" t="s">
        <v>14</v>
      </c>
      <c r="G246" s="20" t="s">
        <v>14</v>
      </c>
      <c r="H246" s="20"/>
      <c r="I246" s="196">
        <f>SUM(I247)</f>
        <v>0</v>
      </c>
    </row>
    <row r="247" spans="1:9" s="55" customFormat="1" ht="27" customHeight="1" hidden="1">
      <c r="A247" s="22" t="s">
        <v>119</v>
      </c>
      <c r="B247" s="126" t="s">
        <v>9</v>
      </c>
      <c r="C247" s="85" t="s">
        <v>69</v>
      </c>
      <c r="D247" s="24" t="s">
        <v>10</v>
      </c>
      <c r="E247" s="24" t="s">
        <v>161</v>
      </c>
      <c r="F247" s="24" t="s">
        <v>14</v>
      </c>
      <c r="G247" s="24" t="s">
        <v>14</v>
      </c>
      <c r="H247" s="24" t="s">
        <v>120</v>
      </c>
      <c r="I247" s="198"/>
    </row>
    <row r="248" spans="1:9" ht="28.5" customHeight="1" hidden="1">
      <c r="A248" s="18" t="s">
        <v>162</v>
      </c>
      <c r="B248" s="126" t="s">
        <v>9</v>
      </c>
      <c r="C248" s="84" t="s">
        <v>69</v>
      </c>
      <c r="D248" s="20" t="s">
        <v>10</v>
      </c>
      <c r="E248" s="20" t="s">
        <v>132</v>
      </c>
      <c r="F248" s="20" t="s">
        <v>14</v>
      </c>
      <c r="G248" s="20" t="s">
        <v>14</v>
      </c>
      <c r="H248" s="20"/>
      <c r="I248" s="196">
        <f>SUM(I249)</f>
        <v>0</v>
      </c>
    </row>
    <row r="249" spans="1:9" s="55" customFormat="1" ht="27" hidden="1" thickBot="1">
      <c r="A249" s="22" t="s">
        <v>163</v>
      </c>
      <c r="B249" s="126" t="s">
        <v>9</v>
      </c>
      <c r="C249" s="85" t="s">
        <v>69</v>
      </c>
      <c r="D249" s="24" t="s">
        <v>10</v>
      </c>
      <c r="E249" s="24" t="s">
        <v>132</v>
      </c>
      <c r="F249" s="24" t="s">
        <v>14</v>
      </c>
      <c r="G249" s="24" t="s">
        <v>14</v>
      </c>
      <c r="H249" s="24" t="s">
        <v>164</v>
      </c>
      <c r="I249" s="198"/>
    </row>
    <row r="250" spans="1:9" ht="28.5" customHeight="1" hidden="1">
      <c r="A250" s="18" t="s">
        <v>150</v>
      </c>
      <c r="B250" s="126" t="s">
        <v>9</v>
      </c>
      <c r="C250" s="84" t="s">
        <v>69</v>
      </c>
      <c r="D250" s="20" t="s">
        <v>10</v>
      </c>
      <c r="E250" s="20" t="s">
        <v>145</v>
      </c>
      <c r="F250" s="20" t="s">
        <v>14</v>
      </c>
      <c r="G250" s="20" t="s">
        <v>14</v>
      </c>
      <c r="H250" s="20"/>
      <c r="I250" s="196">
        <f>SUM(I251)</f>
        <v>0</v>
      </c>
    </row>
    <row r="251" spans="1:9" s="55" customFormat="1" ht="15.75" hidden="1" thickBot="1">
      <c r="A251" s="22" t="s">
        <v>119</v>
      </c>
      <c r="B251" s="126" t="s">
        <v>9</v>
      </c>
      <c r="C251" s="85" t="s">
        <v>69</v>
      </c>
      <c r="D251" s="24" t="s">
        <v>10</v>
      </c>
      <c r="E251" s="24" t="s">
        <v>145</v>
      </c>
      <c r="F251" s="24" t="s">
        <v>14</v>
      </c>
      <c r="G251" s="24" t="s">
        <v>14</v>
      </c>
      <c r="H251" s="24" t="s">
        <v>120</v>
      </c>
      <c r="I251" s="198"/>
    </row>
    <row r="252" spans="1:9" ht="15.75" hidden="1" thickBot="1">
      <c r="A252" s="18" t="s">
        <v>59</v>
      </c>
      <c r="B252" s="126" t="s">
        <v>9</v>
      </c>
      <c r="C252" s="84" t="s">
        <v>69</v>
      </c>
      <c r="D252" s="20" t="s">
        <v>10</v>
      </c>
      <c r="E252" s="20" t="s">
        <v>93</v>
      </c>
      <c r="F252" s="20" t="s">
        <v>14</v>
      </c>
      <c r="G252" s="20" t="s">
        <v>14</v>
      </c>
      <c r="H252" s="20"/>
      <c r="I252" s="196">
        <f>SUM(I253)</f>
        <v>0</v>
      </c>
    </row>
    <row r="253" spans="1:9" s="55" customFormat="1" ht="27" hidden="1" thickBot="1">
      <c r="A253" s="22" t="s">
        <v>163</v>
      </c>
      <c r="B253" s="126" t="s">
        <v>9</v>
      </c>
      <c r="C253" s="85" t="s">
        <v>69</v>
      </c>
      <c r="D253" s="24" t="s">
        <v>12</v>
      </c>
      <c r="E253" s="24" t="s">
        <v>93</v>
      </c>
      <c r="F253" s="24" t="s">
        <v>14</v>
      </c>
      <c r="G253" s="24" t="s">
        <v>14</v>
      </c>
      <c r="H253" s="24" t="s">
        <v>164</v>
      </c>
      <c r="I253" s="198"/>
    </row>
    <row r="254" spans="1:9" s="106" customFormat="1" ht="15.75" hidden="1" thickBot="1">
      <c r="A254" s="33" t="s">
        <v>165</v>
      </c>
      <c r="B254" s="126" t="s">
        <v>9</v>
      </c>
      <c r="C254" s="34" t="s">
        <v>69</v>
      </c>
      <c r="D254" s="35" t="s">
        <v>20</v>
      </c>
      <c r="E254" s="113"/>
      <c r="F254" s="113"/>
      <c r="G254" s="113"/>
      <c r="H254" s="113"/>
      <c r="I254" s="199">
        <f>SUM(I255)</f>
        <v>0</v>
      </c>
    </row>
    <row r="255" spans="1:9" ht="15.75" hidden="1" thickBot="1">
      <c r="A255" s="18" t="s">
        <v>166</v>
      </c>
      <c r="B255" s="126" t="s">
        <v>9</v>
      </c>
      <c r="C255" s="20" t="s">
        <v>69</v>
      </c>
      <c r="D255" s="20" t="s">
        <v>20</v>
      </c>
      <c r="E255" s="20" t="s">
        <v>167</v>
      </c>
      <c r="F255" s="20" t="s">
        <v>14</v>
      </c>
      <c r="G255" s="20" t="s">
        <v>14</v>
      </c>
      <c r="H255" s="20"/>
      <c r="I255" s="196">
        <f>SUM(I256)</f>
        <v>0</v>
      </c>
    </row>
    <row r="256" spans="1:9" s="55" customFormat="1" ht="27" hidden="1" thickBot="1">
      <c r="A256" s="22" t="s">
        <v>163</v>
      </c>
      <c r="B256" s="126" t="s">
        <v>9</v>
      </c>
      <c r="C256" s="27" t="s">
        <v>69</v>
      </c>
      <c r="D256" s="24" t="s">
        <v>20</v>
      </c>
      <c r="E256" s="24" t="s">
        <v>167</v>
      </c>
      <c r="F256" s="24" t="s">
        <v>14</v>
      </c>
      <c r="G256" s="24" t="s">
        <v>14</v>
      </c>
      <c r="H256" s="24" t="s">
        <v>164</v>
      </c>
      <c r="I256" s="198"/>
    </row>
    <row r="257" spans="1:9" ht="15.75" hidden="1" thickBot="1">
      <c r="A257" s="71"/>
      <c r="B257" s="126" t="s">
        <v>9</v>
      </c>
      <c r="C257" s="110"/>
      <c r="D257" s="45"/>
      <c r="E257" s="45"/>
      <c r="F257" s="45"/>
      <c r="G257" s="45"/>
      <c r="H257" s="45"/>
      <c r="I257" s="193"/>
    </row>
    <row r="258" spans="1:9" s="48" customFormat="1" ht="15.75" hidden="1" thickBot="1">
      <c r="A258" s="166" t="s">
        <v>168</v>
      </c>
      <c r="B258" s="126" t="s">
        <v>9</v>
      </c>
      <c r="C258" s="169" t="s">
        <v>60</v>
      </c>
      <c r="D258" s="170"/>
      <c r="E258" s="170"/>
      <c r="F258" s="170"/>
      <c r="G258" s="170"/>
      <c r="H258" s="170"/>
      <c r="I258" s="203">
        <f>SUM(I259+I277+I280)</f>
        <v>0</v>
      </c>
    </row>
    <row r="259" spans="1:9" s="106" customFormat="1" ht="14.25" customHeight="1" hidden="1">
      <c r="A259" s="33" t="s">
        <v>169</v>
      </c>
      <c r="B259" s="126" t="s">
        <v>9</v>
      </c>
      <c r="C259" s="34" t="s">
        <v>60</v>
      </c>
      <c r="D259" s="35" t="s">
        <v>10</v>
      </c>
      <c r="E259" s="35"/>
      <c r="F259" s="113"/>
      <c r="G259" s="113"/>
      <c r="H259" s="113"/>
      <c r="I259" s="199">
        <f>SUM(I260+I262+I264+I266+I268)</f>
        <v>0</v>
      </c>
    </row>
    <row r="260" spans="1:9" ht="30" customHeight="1" hidden="1">
      <c r="A260" s="18" t="s">
        <v>150</v>
      </c>
      <c r="B260" s="126" t="s">
        <v>9</v>
      </c>
      <c r="C260" s="84" t="s">
        <v>60</v>
      </c>
      <c r="D260" s="20" t="s">
        <v>10</v>
      </c>
      <c r="E260" s="20" t="s">
        <v>145</v>
      </c>
      <c r="F260" s="20" t="s">
        <v>14</v>
      </c>
      <c r="G260" s="20" t="s">
        <v>14</v>
      </c>
      <c r="H260" s="20"/>
      <c r="I260" s="196">
        <f>SUM(I261)</f>
        <v>0</v>
      </c>
    </row>
    <row r="261" spans="1:9" s="55" customFormat="1" ht="15.75" hidden="1" thickBot="1">
      <c r="A261" s="22" t="s">
        <v>119</v>
      </c>
      <c r="B261" s="126" t="s">
        <v>9</v>
      </c>
      <c r="C261" s="85" t="s">
        <v>60</v>
      </c>
      <c r="D261" s="24" t="s">
        <v>10</v>
      </c>
      <c r="E261" s="24" t="s">
        <v>145</v>
      </c>
      <c r="F261" s="24" t="s">
        <v>14</v>
      </c>
      <c r="G261" s="24" t="s">
        <v>14</v>
      </c>
      <c r="H261" s="24" t="s">
        <v>120</v>
      </c>
      <c r="I261" s="198"/>
    </row>
    <row r="262" spans="1:9" ht="18" customHeight="1" hidden="1">
      <c r="A262" s="18" t="s">
        <v>170</v>
      </c>
      <c r="B262" s="126" t="s">
        <v>9</v>
      </c>
      <c r="C262" s="84" t="s">
        <v>60</v>
      </c>
      <c r="D262" s="20" t="s">
        <v>10</v>
      </c>
      <c r="E262" s="20" t="s">
        <v>171</v>
      </c>
      <c r="F262" s="20" t="s">
        <v>14</v>
      </c>
      <c r="G262" s="20" t="s">
        <v>14</v>
      </c>
      <c r="H262" s="20"/>
      <c r="I262" s="196">
        <f>SUM(I263)</f>
        <v>0</v>
      </c>
    </row>
    <row r="263" spans="1:9" s="55" customFormat="1" ht="15.75" hidden="1" thickBot="1">
      <c r="A263" s="22" t="s">
        <v>119</v>
      </c>
      <c r="B263" s="126" t="s">
        <v>9</v>
      </c>
      <c r="C263" s="85" t="s">
        <v>60</v>
      </c>
      <c r="D263" s="24" t="s">
        <v>10</v>
      </c>
      <c r="E263" s="24" t="s">
        <v>171</v>
      </c>
      <c r="F263" s="24" t="s">
        <v>14</v>
      </c>
      <c r="G263" s="24" t="s">
        <v>14</v>
      </c>
      <c r="H263" s="24" t="s">
        <v>120</v>
      </c>
      <c r="I263" s="198"/>
    </row>
    <row r="264" spans="1:9" ht="18" customHeight="1" hidden="1">
      <c r="A264" s="18" t="s">
        <v>172</v>
      </c>
      <c r="B264" s="126" t="s">
        <v>9</v>
      </c>
      <c r="C264" s="84" t="s">
        <v>60</v>
      </c>
      <c r="D264" s="20" t="s">
        <v>10</v>
      </c>
      <c r="E264" s="20" t="s">
        <v>173</v>
      </c>
      <c r="F264" s="20" t="s">
        <v>14</v>
      </c>
      <c r="G264" s="20" t="s">
        <v>14</v>
      </c>
      <c r="H264" s="20"/>
      <c r="I264" s="196">
        <f>SUM(I265)</f>
        <v>0</v>
      </c>
    </row>
    <row r="265" spans="1:9" s="55" customFormat="1" ht="15.75" hidden="1" thickBot="1">
      <c r="A265" s="22" t="s">
        <v>119</v>
      </c>
      <c r="B265" s="126" t="s">
        <v>9</v>
      </c>
      <c r="C265" s="85" t="s">
        <v>60</v>
      </c>
      <c r="D265" s="24" t="s">
        <v>10</v>
      </c>
      <c r="E265" s="24" t="s">
        <v>173</v>
      </c>
      <c r="F265" s="24" t="s">
        <v>14</v>
      </c>
      <c r="G265" s="24" t="s">
        <v>14</v>
      </c>
      <c r="H265" s="24" t="s">
        <v>120</v>
      </c>
      <c r="I265" s="198"/>
    </row>
    <row r="266" spans="1:9" ht="15.75" hidden="1" thickBot="1">
      <c r="A266" s="18" t="s">
        <v>174</v>
      </c>
      <c r="B266" s="126" t="s">
        <v>9</v>
      </c>
      <c r="C266" s="84" t="s">
        <v>60</v>
      </c>
      <c r="D266" s="20" t="s">
        <v>10</v>
      </c>
      <c r="E266" s="20" t="s">
        <v>175</v>
      </c>
      <c r="F266" s="20" t="s">
        <v>14</v>
      </c>
      <c r="G266" s="20" t="s">
        <v>14</v>
      </c>
      <c r="H266" s="20"/>
      <c r="I266" s="196">
        <f>SUM(I267)</f>
        <v>0</v>
      </c>
    </row>
    <row r="267" spans="1:9" s="55" customFormat="1" ht="15.75" hidden="1" thickBot="1">
      <c r="A267" s="22" t="s">
        <v>119</v>
      </c>
      <c r="B267" s="126" t="s">
        <v>9</v>
      </c>
      <c r="C267" s="85" t="s">
        <v>60</v>
      </c>
      <c r="D267" s="24" t="s">
        <v>10</v>
      </c>
      <c r="E267" s="24" t="s">
        <v>175</v>
      </c>
      <c r="F267" s="24" t="s">
        <v>14</v>
      </c>
      <c r="G267" s="24" t="s">
        <v>14</v>
      </c>
      <c r="H267" s="24" t="s">
        <v>120</v>
      </c>
      <c r="I267" s="198"/>
    </row>
    <row r="268" spans="1:9" ht="15.75" hidden="1" thickBot="1">
      <c r="A268" s="177" t="s">
        <v>59</v>
      </c>
      <c r="B268" s="126" t="s">
        <v>9</v>
      </c>
      <c r="C268" s="84" t="s">
        <v>60</v>
      </c>
      <c r="D268" s="20" t="s">
        <v>10</v>
      </c>
      <c r="E268" s="20" t="s">
        <v>134</v>
      </c>
      <c r="F268" s="20" t="s">
        <v>14</v>
      </c>
      <c r="G268" s="20" t="s">
        <v>14</v>
      </c>
      <c r="H268" s="20"/>
      <c r="I268" s="196">
        <f>SUM(I269+I271+I273+I275)</f>
        <v>0</v>
      </c>
    </row>
    <row r="269" spans="1:9" ht="15.75" hidden="1" thickBot="1">
      <c r="A269" s="120" t="s">
        <v>133</v>
      </c>
      <c r="B269" s="126" t="s">
        <v>9</v>
      </c>
      <c r="C269" s="84" t="s">
        <v>60</v>
      </c>
      <c r="D269" s="20" t="s">
        <v>10</v>
      </c>
      <c r="E269" s="20" t="s">
        <v>134</v>
      </c>
      <c r="F269" s="83" t="s">
        <v>14</v>
      </c>
      <c r="G269" s="66" t="s">
        <v>41</v>
      </c>
      <c r="H269" s="20"/>
      <c r="I269" s="196">
        <f>SUM(I270)</f>
        <v>0</v>
      </c>
    </row>
    <row r="270" spans="1:9" s="55" customFormat="1" ht="27" hidden="1" thickBot="1">
      <c r="A270" s="22" t="s">
        <v>176</v>
      </c>
      <c r="B270" s="126" t="s">
        <v>9</v>
      </c>
      <c r="C270" s="85" t="s">
        <v>60</v>
      </c>
      <c r="D270" s="24" t="s">
        <v>10</v>
      </c>
      <c r="E270" s="24" t="s">
        <v>134</v>
      </c>
      <c r="F270" s="79" t="s">
        <v>14</v>
      </c>
      <c r="G270" s="86" t="s">
        <v>41</v>
      </c>
      <c r="H270" s="24" t="s">
        <v>177</v>
      </c>
      <c r="I270" s="198"/>
    </row>
    <row r="271" spans="1:9" ht="27" hidden="1" thickBot="1">
      <c r="A271" s="18" t="s">
        <v>178</v>
      </c>
      <c r="B271" s="126" t="s">
        <v>9</v>
      </c>
      <c r="C271" s="84" t="s">
        <v>60</v>
      </c>
      <c r="D271" s="20" t="s">
        <v>10</v>
      </c>
      <c r="E271" s="20" t="s">
        <v>93</v>
      </c>
      <c r="F271" s="83" t="s">
        <v>14</v>
      </c>
      <c r="G271" s="66" t="s">
        <v>14</v>
      </c>
      <c r="H271" s="20"/>
      <c r="I271" s="196">
        <f>SUM(I272)</f>
        <v>0</v>
      </c>
    </row>
    <row r="272" spans="1:9" s="55" customFormat="1" ht="27" customHeight="1" hidden="1">
      <c r="A272" s="22" t="s">
        <v>179</v>
      </c>
      <c r="B272" s="126" t="s">
        <v>9</v>
      </c>
      <c r="C272" s="85" t="s">
        <v>60</v>
      </c>
      <c r="D272" s="24" t="s">
        <v>10</v>
      </c>
      <c r="E272" s="24" t="s">
        <v>93</v>
      </c>
      <c r="F272" s="79" t="s">
        <v>14</v>
      </c>
      <c r="G272" s="86" t="s">
        <v>41</v>
      </c>
      <c r="H272" s="24" t="s">
        <v>180</v>
      </c>
      <c r="I272" s="198"/>
    </row>
    <row r="273" spans="1:9" ht="15.75" hidden="1" thickBot="1">
      <c r="A273" s="18" t="s">
        <v>181</v>
      </c>
      <c r="B273" s="126" t="s">
        <v>9</v>
      </c>
      <c r="C273" s="84" t="s">
        <v>60</v>
      </c>
      <c r="D273" s="20" t="s">
        <v>10</v>
      </c>
      <c r="E273" s="20" t="s">
        <v>93</v>
      </c>
      <c r="F273" s="83" t="s">
        <v>14</v>
      </c>
      <c r="G273" s="66" t="s">
        <v>14</v>
      </c>
      <c r="H273" s="20"/>
      <c r="I273" s="196">
        <f>SUM(I274)</f>
        <v>0</v>
      </c>
    </row>
    <row r="274" spans="1:9" s="55" customFormat="1" ht="27" customHeight="1" hidden="1">
      <c r="A274" s="22" t="s">
        <v>179</v>
      </c>
      <c r="B274" s="126" t="s">
        <v>9</v>
      </c>
      <c r="C274" s="85" t="s">
        <v>60</v>
      </c>
      <c r="D274" s="24" t="s">
        <v>10</v>
      </c>
      <c r="E274" s="24" t="s">
        <v>93</v>
      </c>
      <c r="F274" s="79" t="s">
        <v>14</v>
      </c>
      <c r="G274" s="86" t="s">
        <v>41</v>
      </c>
      <c r="H274" s="24" t="s">
        <v>180</v>
      </c>
      <c r="I274" s="198"/>
    </row>
    <row r="275" spans="1:9" ht="15.75" hidden="1" thickBot="1">
      <c r="A275" s="18" t="s">
        <v>182</v>
      </c>
      <c r="B275" s="126" t="s">
        <v>9</v>
      </c>
      <c r="C275" s="84" t="s">
        <v>60</v>
      </c>
      <c r="D275" s="20" t="s">
        <v>10</v>
      </c>
      <c r="E275" s="20" t="s">
        <v>93</v>
      </c>
      <c r="F275" s="83" t="s">
        <v>14</v>
      </c>
      <c r="G275" s="66" t="s">
        <v>14</v>
      </c>
      <c r="H275" s="20"/>
      <c r="I275" s="196">
        <f>SUM(I276)</f>
        <v>0</v>
      </c>
    </row>
    <row r="276" spans="1:9" s="55" customFormat="1" ht="27" customHeight="1" hidden="1">
      <c r="A276" s="22" t="s">
        <v>179</v>
      </c>
      <c r="B276" s="126" t="s">
        <v>9</v>
      </c>
      <c r="C276" s="85" t="s">
        <v>60</v>
      </c>
      <c r="D276" s="24" t="s">
        <v>10</v>
      </c>
      <c r="E276" s="24" t="s">
        <v>93</v>
      </c>
      <c r="F276" s="79" t="s">
        <v>14</v>
      </c>
      <c r="G276" s="86" t="s">
        <v>41</v>
      </c>
      <c r="H276" s="24" t="s">
        <v>180</v>
      </c>
      <c r="I276" s="198"/>
    </row>
    <row r="277" spans="1:9" s="106" customFormat="1" ht="16.5" customHeight="1" hidden="1">
      <c r="A277" s="33" t="s">
        <v>183</v>
      </c>
      <c r="B277" s="126" t="s">
        <v>9</v>
      </c>
      <c r="C277" s="34" t="s">
        <v>60</v>
      </c>
      <c r="D277" s="35" t="s">
        <v>12</v>
      </c>
      <c r="E277" s="113"/>
      <c r="F277" s="113"/>
      <c r="G277" s="113"/>
      <c r="H277" s="113"/>
      <c r="I277" s="199">
        <f>SUM(I278)</f>
        <v>0</v>
      </c>
    </row>
    <row r="278" spans="1:9" ht="15.75" hidden="1" thickBot="1">
      <c r="A278" s="18" t="s">
        <v>184</v>
      </c>
      <c r="B278" s="126" t="s">
        <v>9</v>
      </c>
      <c r="C278" s="84" t="s">
        <v>60</v>
      </c>
      <c r="D278" s="20" t="s">
        <v>12</v>
      </c>
      <c r="E278" s="20" t="s">
        <v>185</v>
      </c>
      <c r="F278" s="20" t="s">
        <v>14</v>
      </c>
      <c r="G278" s="20" t="s">
        <v>14</v>
      </c>
      <c r="H278" s="20"/>
      <c r="I278" s="196">
        <f>SUM(I279)</f>
        <v>0</v>
      </c>
    </row>
    <row r="279" spans="1:9" s="55" customFormat="1" ht="15.75" hidden="1" thickBot="1">
      <c r="A279" s="22" t="s">
        <v>179</v>
      </c>
      <c r="B279" s="126" t="s">
        <v>9</v>
      </c>
      <c r="C279" s="85" t="s">
        <v>60</v>
      </c>
      <c r="D279" s="24" t="s">
        <v>12</v>
      </c>
      <c r="E279" s="24" t="s">
        <v>185</v>
      </c>
      <c r="F279" s="24" t="s">
        <v>14</v>
      </c>
      <c r="G279" s="24" t="s">
        <v>14</v>
      </c>
      <c r="H279" s="24" t="s">
        <v>180</v>
      </c>
      <c r="I279" s="198"/>
    </row>
    <row r="280" spans="1:9" s="37" customFormat="1" ht="15.75" hidden="1" thickBot="1">
      <c r="A280" s="33" t="s">
        <v>186</v>
      </c>
      <c r="B280" s="126" t="s">
        <v>9</v>
      </c>
      <c r="C280" s="34" t="s">
        <v>60</v>
      </c>
      <c r="D280" s="35" t="s">
        <v>20</v>
      </c>
      <c r="E280" s="35"/>
      <c r="F280" s="35"/>
      <c r="G280" s="35"/>
      <c r="H280" s="35"/>
      <c r="I280" s="199">
        <f>SUM(I281+I283)</f>
        <v>0</v>
      </c>
    </row>
    <row r="281" spans="1:9" ht="15.75" hidden="1" thickBot="1">
      <c r="A281" s="18" t="s">
        <v>95</v>
      </c>
      <c r="B281" s="126" t="s">
        <v>9</v>
      </c>
      <c r="C281" s="19" t="s">
        <v>60</v>
      </c>
      <c r="D281" s="20" t="s">
        <v>20</v>
      </c>
      <c r="E281" s="20" t="s">
        <v>96</v>
      </c>
      <c r="F281" s="20" t="s">
        <v>14</v>
      </c>
      <c r="G281" s="20" t="s">
        <v>14</v>
      </c>
      <c r="H281" s="20"/>
      <c r="I281" s="196">
        <f>SUM(I282)</f>
        <v>0</v>
      </c>
    </row>
    <row r="282" spans="1:9" s="17" customFormat="1" ht="15.75" hidden="1" thickBot="1">
      <c r="A282" s="22" t="s">
        <v>105</v>
      </c>
      <c r="B282" s="126" t="s">
        <v>9</v>
      </c>
      <c r="C282" s="23" t="s">
        <v>60</v>
      </c>
      <c r="D282" s="24" t="s">
        <v>20</v>
      </c>
      <c r="E282" s="24" t="s">
        <v>96</v>
      </c>
      <c r="F282" s="24" t="s">
        <v>14</v>
      </c>
      <c r="G282" s="24" t="s">
        <v>14</v>
      </c>
      <c r="H282" s="24" t="s">
        <v>106</v>
      </c>
      <c r="I282" s="198"/>
    </row>
    <row r="283" spans="1:9" ht="27" hidden="1" thickBot="1">
      <c r="A283" s="18" t="s">
        <v>150</v>
      </c>
      <c r="B283" s="126" t="s">
        <v>9</v>
      </c>
      <c r="C283" s="19" t="s">
        <v>60</v>
      </c>
      <c r="D283" s="20" t="s">
        <v>20</v>
      </c>
      <c r="E283" s="20" t="s">
        <v>145</v>
      </c>
      <c r="F283" s="20" t="s">
        <v>14</v>
      </c>
      <c r="G283" s="20" t="s">
        <v>14</v>
      </c>
      <c r="H283" s="20"/>
      <c r="I283" s="196">
        <f>SUM(I284)</f>
        <v>0</v>
      </c>
    </row>
    <row r="284" spans="1:9" s="17" customFormat="1" ht="15.75" hidden="1" thickBot="1">
      <c r="A284" s="22" t="s">
        <v>119</v>
      </c>
      <c r="B284" s="126" t="s">
        <v>9</v>
      </c>
      <c r="C284" s="23" t="s">
        <v>60</v>
      </c>
      <c r="D284" s="24" t="s">
        <v>20</v>
      </c>
      <c r="E284" s="24" t="s">
        <v>145</v>
      </c>
      <c r="F284" s="24" t="s">
        <v>14</v>
      </c>
      <c r="G284" s="24" t="s">
        <v>14</v>
      </c>
      <c r="H284" s="24" t="s">
        <v>120</v>
      </c>
      <c r="I284" s="198"/>
    </row>
    <row r="285" spans="1:9" ht="15.75" hidden="1" thickBot="1">
      <c r="A285" s="121"/>
      <c r="B285" s="127" t="s">
        <v>9</v>
      </c>
      <c r="C285" s="123"/>
      <c r="D285" s="124"/>
      <c r="E285" s="124"/>
      <c r="F285" s="124"/>
      <c r="G285" s="124"/>
      <c r="H285" s="124"/>
      <c r="I285" s="202"/>
    </row>
    <row r="286" spans="1:9" ht="1.5" customHeight="1" hidden="1">
      <c r="A286" s="18" t="s">
        <v>162</v>
      </c>
      <c r="B286" s="178" t="s">
        <v>9</v>
      </c>
      <c r="C286" s="84" t="s">
        <v>69</v>
      </c>
      <c r="D286" s="20" t="s">
        <v>10</v>
      </c>
      <c r="E286" s="20" t="s">
        <v>132</v>
      </c>
      <c r="F286" s="20" t="s">
        <v>14</v>
      </c>
      <c r="G286" s="20" t="s">
        <v>14</v>
      </c>
      <c r="H286" s="20"/>
      <c r="I286" s="206">
        <f>I287</f>
        <v>0</v>
      </c>
    </row>
    <row r="287" spans="1:9" ht="15.75" hidden="1" thickBot="1">
      <c r="A287" s="22" t="s">
        <v>187</v>
      </c>
      <c r="B287" s="122" t="s">
        <v>9</v>
      </c>
      <c r="C287" s="85" t="s">
        <v>69</v>
      </c>
      <c r="D287" s="24" t="s">
        <v>10</v>
      </c>
      <c r="E287" s="24" t="s">
        <v>132</v>
      </c>
      <c r="F287" s="24" t="s">
        <v>33</v>
      </c>
      <c r="G287" s="24" t="s">
        <v>14</v>
      </c>
      <c r="H287" s="28"/>
      <c r="I287" s="207">
        <f>I288</f>
        <v>0</v>
      </c>
    </row>
    <row r="288" spans="1:9" ht="15.75" hidden="1" thickBot="1">
      <c r="A288" s="25" t="s">
        <v>152</v>
      </c>
      <c r="B288" s="122" t="s">
        <v>9</v>
      </c>
      <c r="C288" s="110" t="s">
        <v>69</v>
      </c>
      <c r="D288" s="45" t="s">
        <v>10</v>
      </c>
      <c r="E288" s="45" t="s">
        <v>132</v>
      </c>
      <c r="F288" s="45" t="s">
        <v>33</v>
      </c>
      <c r="G288" s="45" t="s">
        <v>14</v>
      </c>
      <c r="H288" s="45" t="s">
        <v>23</v>
      </c>
      <c r="I288" s="207"/>
    </row>
    <row r="289" spans="1:9" s="48" customFormat="1" ht="20.25" customHeight="1" hidden="1" thickBot="1">
      <c r="A289" s="278" t="s">
        <v>188</v>
      </c>
      <c r="B289" s="259" t="s">
        <v>9</v>
      </c>
      <c r="C289" s="273" t="s">
        <v>189</v>
      </c>
      <c r="D289" s="90"/>
      <c r="E289" s="90"/>
      <c r="F289" s="90"/>
      <c r="G289" s="90"/>
      <c r="H289" s="90"/>
      <c r="I289" s="237">
        <f>I290+I305</f>
        <v>0</v>
      </c>
    </row>
    <row r="290" spans="1:9" s="106" customFormat="1" ht="21.75" customHeight="1" hidden="1">
      <c r="A290" s="13" t="s">
        <v>190</v>
      </c>
      <c r="B290" s="165" t="s">
        <v>9</v>
      </c>
      <c r="C290" s="235" t="s">
        <v>189</v>
      </c>
      <c r="D290" s="236" t="s">
        <v>10</v>
      </c>
      <c r="E290" s="275"/>
      <c r="F290" s="275"/>
      <c r="G290" s="275"/>
      <c r="H290" s="275"/>
      <c r="I290" s="247">
        <f>SUM(I291)</f>
        <v>0</v>
      </c>
    </row>
    <row r="291" spans="1:9" ht="23.25" customHeight="1" hidden="1">
      <c r="A291" s="18" t="s">
        <v>191</v>
      </c>
      <c r="B291" s="125" t="s">
        <v>9</v>
      </c>
      <c r="C291" s="270" t="s">
        <v>189</v>
      </c>
      <c r="D291" s="220" t="s">
        <v>10</v>
      </c>
      <c r="E291" s="220" t="s">
        <v>192</v>
      </c>
      <c r="F291" s="220" t="s">
        <v>14</v>
      </c>
      <c r="G291" s="220" t="s">
        <v>14</v>
      </c>
      <c r="H291" s="220"/>
      <c r="I291" s="240">
        <f>SUM(I294)</f>
        <v>0</v>
      </c>
    </row>
    <row r="292" spans="1:9" ht="24.75" customHeight="1" hidden="1">
      <c r="A292" s="25" t="s">
        <v>193</v>
      </c>
      <c r="B292" s="126" t="s">
        <v>9</v>
      </c>
      <c r="C292" s="271" t="s">
        <v>189</v>
      </c>
      <c r="D292" s="222" t="s">
        <v>10</v>
      </c>
      <c r="E292" s="222" t="s">
        <v>194</v>
      </c>
      <c r="F292" s="222" t="s">
        <v>14</v>
      </c>
      <c r="G292" s="222" t="s">
        <v>14</v>
      </c>
      <c r="H292" s="226"/>
      <c r="I292" s="241">
        <f>I293</f>
        <v>0</v>
      </c>
    </row>
    <row r="293" spans="1:9" ht="26.25" customHeight="1" hidden="1">
      <c r="A293" s="22" t="s">
        <v>195</v>
      </c>
      <c r="B293" s="126" t="s">
        <v>9</v>
      </c>
      <c r="C293" s="271" t="s">
        <v>189</v>
      </c>
      <c r="D293" s="222" t="s">
        <v>10</v>
      </c>
      <c r="E293" s="222" t="s">
        <v>194</v>
      </c>
      <c r="F293" s="222" t="s">
        <v>10</v>
      </c>
      <c r="G293" s="222" t="s">
        <v>14</v>
      </c>
      <c r="H293" s="226"/>
      <c r="I293" s="241">
        <f>I294</f>
        <v>0</v>
      </c>
    </row>
    <row r="294" spans="1:9" s="55" customFormat="1" ht="24" customHeight="1" hidden="1">
      <c r="A294" s="25" t="s">
        <v>196</v>
      </c>
      <c r="B294" s="126" t="s">
        <v>9</v>
      </c>
      <c r="C294" s="274" t="s">
        <v>189</v>
      </c>
      <c r="D294" s="258" t="s">
        <v>10</v>
      </c>
      <c r="E294" s="258" t="s">
        <v>194</v>
      </c>
      <c r="F294" s="258" t="s">
        <v>10</v>
      </c>
      <c r="G294" s="258" t="s">
        <v>14</v>
      </c>
      <c r="H294" s="258" t="s">
        <v>35</v>
      </c>
      <c r="I294" s="242">
        <v>0</v>
      </c>
    </row>
    <row r="295" spans="1:9" s="106" customFormat="1" ht="23.25" customHeight="1" hidden="1">
      <c r="A295" s="33" t="s">
        <v>197</v>
      </c>
      <c r="B295" s="131"/>
      <c r="C295" s="34" t="s">
        <v>189</v>
      </c>
      <c r="D295" s="35" t="s">
        <v>12</v>
      </c>
      <c r="E295" s="113"/>
      <c r="F295" s="113"/>
      <c r="G295" s="113"/>
      <c r="H295" s="113"/>
      <c r="I295" s="199">
        <f>SUM(I296)</f>
        <v>0</v>
      </c>
    </row>
    <row r="296" spans="1:9" ht="24" customHeight="1" hidden="1">
      <c r="A296" s="18" t="s">
        <v>198</v>
      </c>
      <c r="B296" s="129"/>
      <c r="C296" s="84" t="s">
        <v>189</v>
      </c>
      <c r="D296" s="20" t="s">
        <v>12</v>
      </c>
      <c r="E296" s="20" t="s">
        <v>199</v>
      </c>
      <c r="F296" s="20" t="s">
        <v>14</v>
      </c>
      <c r="G296" s="20" t="s">
        <v>14</v>
      </c>
      <c r="H296" s="20"/>
      <c r="I296" s="196">
        <f>SUM(I297)</f>
        <v>0</v>
      </c>
    </row>
    <row r="297" spans="1:9" s="55" customFormat="1" ht="20.25" customHeight="1" hidden="1">
      <c r="A297" s="22" t="s">
        <v>119</v>
      </c>
      <c r="B297" s="130"/>
      <c r="C297" s="85" t="s">
        <v>189</v>
      </c>
      <c r="D297" s="24" t="s">
        <v>12</v>
      </c>
      <c r="E297" s="24" t="s">
        <v>199</v>
      </c>
      <c r="F297" s="24" t="s">
        <v>14</v>
      </c>
      <c r="G297" s="24" t="s">
        <v>14</v>
      </c>
      <c r="H297" s="24" t="s">
        <v>120</v>
      </c>
      <c r="I297" s="198"/>
    </row>
    <row r="298" spans="1:9" s="106" customFormat="1" ht="21" customHeight="1" hidden="1">
      <c r="A298" s="33" t="s">
        <v>200</v>
      </c>
      <c r="B298" s="131"/>
      <c r="C298" s="34" t="s">
        <v>189</v>
      </c>
      <c r="D298" s="35" t="s">
        <v>16</v>
      </c>
      <c r="E298" s="113"/>
      <c r="F298" s="113"/>
      <c r="G298" s="113"/>
      <c r="H298" s="113"/>
      <c r="I298" s="199">
        <f>SUM(I299+I303+I305)+I321+I323</f>
        <v>0</v>
      </c>
    </row>
    <row r="299" spans="1:9" ht="23.25" customHeight="1" hidden="1">
      <c r="A299" s="18" t="s">
        <v>107</v>
      </c>
      <c r="B299" s="129"/>
      <c r="C299" s="84" t="s">
        <v>189</v>
      </c>
      <c r="D299" s="20" t="s">
        <v>16</v>
      </c>
      <c r="E299" s="20" t="s">
        <v>108</v>
      </c>
      <c r="F299" s="20" t="s">
        <v>14</v>
      </c>
      <c r="G299" s="20" t="s">
        <v>14</v>
      </c>
      <c r="H299" s="20"/>
      <c r="I299" s="196">
        <f>SUM(I300+I302+I301)</f>
        <v>0</v>
      </c>
    </row>
    <row r="300" spans="1:9" s="55" customFormat="1" ht="15.75" customHeight="1" hidden="1">
      <c r="A300" s="22" t="s">
        <v>201</v>
      </c>
      <c r="B300" s="130"/>
      <c r="C300" s="85" t="s">
        <v>189</v>
      </c>
      <c r="D300" s="24" t="s">
        <v>16</v>
      </c>
      <c r="E300" s="24" t="s">
        <v>108</v>
      </c>
      <c r="F300" s="24" t="s">
        <v>14</v>
      </c>
      <c r="G300" s="24" t="s">
        <v>14</v>
      </c>
      <c r="H300" s="24" t="s">
        <v>202</v>
      </c>
      <c r="I300" s="198"/>
    </row>
    <row r="301" spans="1:9" s="55" customFormat="1" ht="21.75" customHeight="1" hidden="1">
      <c r="A301" s="22" t="s">
        <v>203</v>
      </c>
      <c r="B301" s="130"/>
      <c r="C301" s="85" t="s">
        <v>189</v>
      </c>
      <c r="D301" s="24" t="s">
        <v>16</v>
      </c>
      <c r="E301" s="24" t="s">
        <v>108</v>
      </c>
      <c r="F301" s="24" t="s">
        <v>14</v>
      </c>
      <c r="G301" s="24" t="s">
        <v>14</v>
      </c>
      <c r="H301" s="24" t="s">
        <v>204</v>
      </c>
      <c r="I301" s="198"/>
    </row>
    <row r="302" spans="1:9" s="55" customFormat="1" ht="15.75" customHeight="1" hidden="1">
      <c r="A302" s="22" t="s">
        <v>205</v>
      </c>
      <c r="B302" s="130"/>
      <c r="C302" s="85" t="s">
        <v>189</v>
      </c>
      <c r="D302" s="24" t="s">
        <v>16</v>
      </c>
      <c r="E302" s="24" t="s">
        <v>108</v>
      </c>
      <c r="F302" s="24" t="s">
        <v>14</v>
      </c>
      <c r="G302" s="24" t="s">
        <v>14</v>
      </c>
      <c r="H302" s="24" t="s">
        <v>206</v>
      </c>
      <c r="I302" s="198"/>
    </row>
    <row r="303" spans="1:9" ht="21.75" customHeight="1" hidden="1">
      <c r="A303" s="18" t="s">
        <v>70</v>
      </c>
      <c r="B303" s="129"/>
      <c r="C303" s="84" t="s">
        <v>189</v>
      </c>
      <c r="D303" s="20" t="s">
        <v>16</v>
      </c>
      <c r="E303" s="20" t="s">
        <v>71</v>
      </c>
      <c r="F303" s="20" t="s">
        <v>14</v>
      </c>
      <c r="G303" s="20" t="s">
        <v>14</v>
      </c>
      <c r="H303" s="20"/>
      <c r="I303" s="196">
        <f>SUM(I304)</f>
        <v>0</v>
      </c>
    </row>
    <row r="304" spans="1:9" s="55" customFormat="1" ht="15.75" customHeight="1" hidden="1">
      <c r="A304" s="22" t="s">
        <v>207</v>
      </c>
      <c r="B304" s="130"/>
      <c r="C304" s="85" t="s">
        <v>189</v>
      </c>
      <c r="D304" s="24" t="s">
        <v>16</v>
      </c>
      <c r="E304" s="24" t="s">
        <v>71</v>
      </c>
      <c r="F304" s="24" t="s">
        <v>14</v>
      </c>
      <c r="G304" s="24" t="s">
        <v>14</v>
      </c>
      <c r="H304" s="24" t="s">
        <v>208</v>
      </c>
      <c r="I304" s="198"/>
    </row>
    <row r="305" spans="1:9" ht="18.75" customHeight="1" hidden="1">
      <c r="A305" s="13" t="s">
        <v>200</v>
      </c>
      <c r="B305" s="165" t="s">
        <v>9</v>
      </c>
      <c r="C305" s="236" t="s">
        <v>189</v>
      </c>
      <c r="D305" s="236" t="s">
        <v>16</v>
      </c>
      <c r="E305" s="236"/>
      <c r="F305" s="236"/>
      <c r="G305" s="236"/>
      <c r="H305" s="236"/>
      <c r="I305" s="247">
        <f>I306</f>
        <v>0</v>
      </c>
    </row>
    <row r="306" spans="1:9" s="55" customFormat="1" ht="17.25" customHeight="1" hidden="1">
      <c r="A306" s="18" t="s">
        <v>209</v>
      </c>
      <c r="B306" s="125" t="s">
        <v>9</v>
      </c>
      <c r="C306" s="270" t="s">
        <v>189</v>
      </c>
      <c r="D306" s="220" t="s">
        <v>16</v>
      </c>
      <c r="E306" s="220" t="s">
        <v>210</v>
      </c>
      <c r="F306" s="220" t="s">
        <v>14</v>
      </c>
      <c r="G306" s="220" t="s">
        <v>14</v>
      </c>
      <c r="H306" s="220"/>
      <c r="I306" s="240">
        <f>I307</f>
        <v>0</v>
      </c>
    </row>
    <row r="307" spans="1:9" s="55" customFormat="1" ht="18" customHeight="1" hidden="1">
      <c r="A307" s="22" t="s">
        <v>211</v>
      </c>
      <c r="B307" s="126" t="s">
        <v>9</v>
      </c>
      <c r="C307" s="271" t="s">
        <v>189</v>
      </c>
      <c r="D307" s="222" t="s">
        <v>16</v>
      </c>
      <c r="E307" s="222" t="s">
        <v>210</v>
      </c>
      <c r="F307" s="222" t="s">
        <v>10</v>
      </c>
      <c r="G307" s="222" t="s">
        <v>14</v>
      </c>
      <c r="H307" s="226"/>
      <c r="I307" s="241">
        <f>I308</f>
        <v>0</v>
      </c>
    </row>
    <row r="308" spans="1:9" s="55" customFormat="1" ht="20.25" customHeight="1" hidden="1">
      <c r="A308" s="25" t="s">
        <v>196</v>
      </c>
      <c r="B308" s="126" t="s">
        <v>9</v>
      </c>
      <c r="C308" s="274" t="s">
        <v>189</v>
      </c>
      <c r="D308" s="258" t="s">
        <v>16</v>
      </c>
      <c r="E308" s="258" t="s">
        <v>210</v>
      </c>
      <c r="F308" s="258" t="s">
        <v>10</v>
      </c>
      <c r="G308" s="258" t="s">
        <v>14</v>
      </c>
      <c r="H308" s="258" t="s">
        <v>35</v>
      </c>
      <c r="I308" s="242">
        <v>0</v>
      </c>
    </row>
    <row r="309" spans="1:9" s="55" customFormat="1" ht="20.25" customHeight="1" thickBot="1">
      <c r="A309" s="278" t="s">
        <v>311</v>
      </c>
      <c r="B309" s="259" t="s">
        <v>9</v>
      </c>
      <c r="C309" s="273" t="s">
        <v>78</v>
      </c>
      <c r="D309" s="281"/>
      <c r="E309" s="281"/>
      <c r="F309" s="281"/>
      <c r="G309" s="281"/>
      <c r="H309" s="281"/>
      <c r="I309" s="237">
        <f>I310</f>
        <v>1385</v>
      </c>
    </row>
    <row r="310" spans="1:9" s="55" customFormat="1" ht="20.25" customHeight="1">
      <c r="A310" s="13" t="s">
        <v>312</v>
      </c>
      <c r="B310" s="293" t="s">
        <v>9</v>
      </c>
      <c r="C310" s="236" t="s">
        <v>78</v>
      </c>
      <c r="D310" s="236" t="s">
        <v>26</v>
      </c>
      <c r="E310" s="236"/>
      <c r="F310" s="236"/>
      <c r="G310" s="236"/>
      <c r="H310" s="236"/>
      <c r="I310" s="292">
        <f>I311</f>
        <v>1385</v>
      </c>
    </row>
    <row r="311" spans="1:9" s="55" customFormat="1" ht="19.5" customHeight="1">
      <c r="A311" s="18" t="s">
        <v>246</v>
      </c>
      <c r="B311" s="125" t="s">
        <v>9</v>
      </c>
      <c r="C311" s="270" t="s">
        <v>78</v>
      </c>
      <c r="D311" s="220" t="s">
        <v>26</v>
      </c>
      <c r="E311" s="220" t="s">
        <v>313</v>
      </c>
      <c r="F311" s="220" t="s">
        <v>299</v>
      </c>
      <c r="G311" s="220" t="s">
        <v>27</v>
      </c>
      <c r="H311" s="220"/>
      <c r="I311" s="240">
        <f>I312</f>
        <v>1385</v>
      </c>
    </row>
    <row r="312" spans="1:9" s="55" customFormat="1" ht="29.25" customHeight="1">
      <c r="A312" s="22" t="s">
        <v>321</v>
      </c>
      <c r="B312" s="160" t="s">
        <v>9</v>
      </c>
      <c r="C312" s="271" t="s">
        <v>78</v>
      </c>
      <c r="D312" s="225" t="s">
        <v>26</v>
      </c>
      <c r="E312" s="225" t="s">
        <v>313</v>
      </c>
      <c r="F312" s="225" t="s">
        <v>299</v>
      </c>
      <c r="G312" s="225" t="s">
        <v>292</v>
      </c>
      <c r="H312" s="226"/>
      <c r="I312" s="241">
        <f>I313</f>
        <v>1385</v>
      </c>
    </row>
    <row r="313" spans="1:9" s="55" customFormat="1" ht="20.25" customHeight="1">
      <c r="A313" s="25" t="s">
        <v>289</v>
      </c>
      <c r="B313" s="160" t="s">
        <v>9</v>
      </c>
      <c r="C313" s="274" t="s">
        <v>78</v>
      </c>
      <c r="D313" s="226" t="s">
        <v>26</v>
      </c>
      <c r="E313" s="226" t="s">
        <v>313</v>
      </c>
      <c r="F313" s="226" t="s">
        <v>299</v>
      </c>
      <c r="G313" s="226" t="s">
        <v>292</v>
      </c>
      <c r="H313" s="226" t="s">
        <v>288</v>
      </c>
      <c r="I313" s="294">
        <f>I314</f>
        <v>1385</v>
      </c>
    </row>
    <row r="314" spans="1:9" s="55" customFormat="1" ht="20.25" customHeight="1" thickBot="1">
      <c r="A314" s="25" t="s">
        <v>294</v>
      </c>
      <c r="B314" s="160" t="s">
        <v>9</v>
      </c>
      <c r="C314" s="274" t="s">
        <v>78</v>
      </c>
      <c r="D314" s="226" t="s">
        <v>26</v>
      </c>
      <c r="E314" s="226" t="s">
        <v>313</v>
      </c>
      <c r="F314" s="226" t="s">
        <v>299</v>
      </c>
      <c r="G314" s="226" t="s">
        <v>292</v>
      </c>
      <c r="H314" s="226" t="s">
        <v>271</v>
      </c>
      <c r="I314" s="295">
        <f>1385</f>
        <v>1385</v>
      </c>
    </row>
    <row r="315" spans="1:9" s="55" customFormat="1" ht="21.75" customHeight="1" thickBot="1">
      <c r="A315" s="278" t="s">
        <v>212</v>
      </c>
      <c r="B315" s="259" t="s">
        <v>9</v>
      </c>
      <c r="C315" s="273" t="s">
        <v>249</v>
      </c>
      <c r="D315" s="281"/>
      <c r="E315" s="281"/>
      <c r="F315" s="281"/>
      <c r="G315" s="281"/>
      <c r="H315" s="281"/>
      <c r="I315" s="237">
        <f>I316</f>
        <v>210</v>
      </c>
    </row>
    <row r="316" spans="1:9" s="106" customFormat="1" ht="20.25" customHeight="1">
      <c r="A316" s="13" t="s">
        <v>213</v>
      </c>
      <c r="B316" s="165" t="s">
        <v>9</v>
      </c>
      <c r="C316" s="236" t="s">
        <v>249</v>
      </c>
      <c r="D316" s="236" t="s">
        <v>16</v>
      </c>
      <c r="E316" s="236"/>
      <c r="F316" s="236"/>
      <c r="G316" s="236"/>
      <c r="H316" s="236"/>
      <c r="I316" s="247">
        <f>I317</f>
        <v>210</v>
      </c>
    </row>
    <row r="317" spans="1:9" ht="19.5" customHeight="1">
      <c r="A317" s="18" t="s">
        <v>212</v>
      </c>
      <c r="B317" s="125" t="s">
        <v>9</v>
      </c>
      <c r="C317" s="270" t="s">
        <v>249</v>
      </c>
      <c r="D317" s="220" t="s">
        <v>16</v>
      </c>
      <c r="E317" s="220" t="s">
        <v>278</v>
      </c>
      <c r="F317" s="220" t="s">
        <v>302</v>
      </c>
      <c r="G317" s="220" t="s">
        <v>93</v>
      </c>
      <c r="H317" s="220"/>
      <c r="I317" s="240">
        <f>I318</f>
        <v>210</v>
      </c>
    </row>
    <row r="318" spans="1:9" s="55" customFormat="1" ht="55.5" customHeight="1">
      <c r="A318" s="22" t="s">
        <v>232</v>
      </c>
      <c r="B318" s="126" t="s">
        <v>9</v>
      </c>
      <c r="C318" s="271" t="s">
        <v>249</v>
      </c>
      <c r="D318" s="222" t="s">
        <v>16</v>
      </c>
      <c r="E318" s="222" t="s">
        <v>278</v>
      </c>
      <c r="F318" s="222" t="s">
        <v>302</v>
      </c>
      <c r="G318" s="222" t="s">
        <v>93</v>
      </c>
      <c r="H318" s="226"/>
      <c r="I318" s="241">
        <f>I319</f>
        <v>210</v>
      </c>
    </row>
    <row r="319" spans="1:9" s="55" customFormat="1" ht="18" customHeight="1">
      <c r="A319" s="25" t="s">
        <v>213</v>
      </c>
      <c r="B319" s="126" t="s">
        <v>9</v>
      </c>
      <c r="C319" s="274" t="s">
        <v>249</v>
      </c>
      <c r="D319" s="258" t="s">
        <v>16</v>
      </c>
      <c r="E319" s="258" t="s">
        <v>278</v>
      </c>
      <c r="F319" s="258" t="s">
        <v>302</v>
      </c>
      <c r="G319" s="258" t="s">
        <v>93</v>
      </c>
      <c r="H319" s="258" t="s">
        <v>314</v>
      </c>
      <c r="I319" s="242">
        <f>210</f>
        <v>210</v>
      </c>
    </row>
    <row r="320" spans="1:9" s="55" customFormat="1" ht="6" customHeight="1">
      <c r="A320" s="25"/>
      <c r="B320" s="126"/>
      <c r="C320" s="110"/>
      <c r="D320" s="45"/>
      <c r="E320" s="45"/>
      <c r="F320" s="45"/>
      <c r="G320" s="45"/>
      <c r="H320" s="45"/>
      <c r="I320" s="26"/>
    </row>
    <row r="321" spans="1:9" s="105" customFormat="1" ht="22.5" customHeight="1" hidden="1">
      <c r="A321" s="56" t="s">
        <v>216</v>
      </c>
      <c r="B321" s="136"/>
      <c r="C321" s="179" t="s">
        <v>189</v>
      </c>
      <c r="D321" s="104" t="s">
        <v>16</v>
      </c>
      <c r="E321" s="104" t="s">
        <v>217</v>
      </c>
      <c r="F321" s="104" t="s">
        <v>14</v>
      </c>
      <c r="G321" s="104" t="s">
        <v>14</v>
      </c>
      <c r="H321" s="104"/>
      <c r="I321" s="31">
        <f>SUM(I322)</f>
        <v>0</v>
      </c>
    </row>
    <row r="322" spans="1:9" s="55" customFormat="1" ht="22.5" customHeight="1" hidden="1">
      <c r="A322" s="22" t="s">
        <v>218</v>
      </c>
      <c r="B322" s="130"/>
      <c r="C322" s="85" t="s">
        <v>189</v>
      </c>
      <c r="D322" s="24" t="s">
        <v>16</v>
      </c>
      <c r="E322" s="24" t="s">
        <v>217</v>
      </c>
      <c r="F322" s="24" t="s">
        <v>14</v>
      </c>
      <c r="G322" s="24" t="s">
        <v>14</v>
      </c>
      <c r="H322" s="24" t="s">
        <v>219</v>
      </c>
      <c r="I322" s="26"/>
    </row>
    <row r="323" spans="1:9" s="105" customFormat="1" ht="22.5" customHeight="1" hidden="1">
      <c r="A323" s="137" t="s">
        <v>59</v>
      </c>
      <c r="B323" s="138"/>
      <c r="C323" s="134" t="s">
        <v>189</v>
      </c>
      <c r="D323" s="30" t="s">
        <v>16</v>
      </c>
      <c r="E323" s="30" t="s">
        <v>93</v>
      </c>
      <c r="F323" s="30" t="s">
        <v>14</v>
      </c>
      <c r="G323" s="30" t="s">
        <v>14</v>
      </c>
      <c r="H323" s="30"/>
      <c r="I323" s="135">
        <f>SUM(I324:I326)</f>
        <v>0</v>
      </c>
    </row>
    <row r="324" spans="1:9" s="55" customFormat="1" ht="22.5" customHeight="1" hidden="1">
      <c r="A324" s="22" t="s">
        <v>220</v>
      </c>
      <c r="B324" s="130"/>
      <c r="C324" s="85" t="s">
        <v>189</v>
      </c>
      <c r="D324" s="24" t="s">
        <v>16</v>
      </c>
      <c r="E324" s="24" t="s">
        <v>93</v>
      </c>
      <c r="F324" s="24" t="s">
        <v>14</v>
      </c>
      <c r="G324" s="24" t="s">
        <v>14</v>
      </c>
      <c r="H324" s="24" t="s">
        <v>110</v>
      </c>
      <c r="I324" s="26"/>
    </row>
    <row r="325" spans="1:9" s="55" customFormat="1" ht="22.5" customHeight="1" hidden="1">
      <c r="A325" s="22" t="s">
        <v>211</v>
      </c>
      <c r="B325" s="130"/>
      <c r="C325" s="85" t="s">
        <v>189</v>
      </c>
      <c r="D325" s="24" t="s">
        <v>16</v>
      </c>
      <c r="E325" s="24" t="s">
        <v>93</v>
      </c>
      <c r="F325" s="24" t="s">
        <v>14</v>
      </c>
      <c r="G325" s="24" t="s">
        <v>14</v>
      </c>
      <c r="H325" s="24" t="s">
        <v>221</v>
      </c>
      <c r="I325" s="26"/>
    </row>
    <row r="326" spans="1:9" s="55" customFormat="1" ht="22.5" customHeight="1" hidden="1">
      <c r="A326" s="22" t="s">
        <v>222</v>
      </c>
      <c r="B326" s="130"/>
      <c r="C326" s="85" t="s">
        <v>189</v>
      </c>
      <c r="D326" s="24" t="s">
        <v>16</v>
      </c>
      <c r="E326" s="24" t="s">
        <v>93</v>
      </c>
      <c r="F326" s="24" t="s">
        <v>14</v>
      </c>
      <c r="G326" s="24" t="s">
        <v>14</v>
      </c>
      <c r="H326" s="24" t="s">
        <v>180</v>
      </c>
      <c r="I326" s="26"/>
    </row>
    <row r="327" spans="1:9" s="140" customFormat="1" ht="22.5" customHeight="1" hidden="1">
      <c r="A327" s="33" t="s">
        <v>223</v>
      </c>
      <c r="B327" s="131"/>
      <c r="C327" s="34" t="s">
        <v>189</v>
      </c>
      <c r="D327" s="35" t="s">
        <v>20</v>
      </c>
      <c r="E327" s="35"/>
      <c r="F327" s="139"/>
      <c r="G327" s="35"/>
      <c r="H327" s="35"/>
      <c r="I327" s="36">
        <f>SUM(I328)</f>
        <v>0</v>
      </c>
    </row>
    <row r="328" spans="1:9" s="55" customFormat="1" ht="22.5" customHeight="1" hidden="1">
      <c r="A328" s="18" t="s">
        <v>224</v>
      </c>
      <c r="B328" s="129"/>
      <c r="C328" s="84" t="s">
        <v>189</v>
      </c>
      <c r="D328" s="20" t="s">
        <v>20</v>
      </c>
      <c r="E328" s="20" t="s">
        <v>225</v>
      </c>
      <c r="F328" s="83" t="s">
        <v>14</v>
      </c>
      <c r="G328" s="20" t="s">
        <v>14</v>
      </c>
      <c r="H328" s="20"/>
      <c r="I328" s="21">
        <f>SUM(I329)</f>
        <v>0</v>
      </c>
    </row>
    <row r="329" spans="1:9" s="55" customFormat="1" ht="22.5" customHeight="1" hidden="1">
      <c r="A329" s="51" t="s">
        <v>226</v>
      </c>
      <c r="B329" s="141"/>
      <c r="C329" s="117" t="s">
        <v>189</v>
      </c>
      <c r="D329" s="52" t="s">
        <v>20</v>
      </c>
      <c r="E329" s="52" t="s">
        <v>225</v>
      </c>
      <c r="F329" s="53" t="s">
        <v>14</v>
      </c>
      <c r="G329" s="52" t="s">
        <v>14</v>
      </c>
      <c r="H329" s="52" t="s">
        <v>227</v>
      </c>
      <c r="I329" s="54"/>
    </row>
    <row r="330" spans="1:9" s="140" customFormat="1" ht="22.5" customHeight="1" hidden="1">
      <c r="A330" s="33" t="s">
        <v>228</v>
      </c>
      <c r="B330" s="131"/>
      <c r="C330" s="34" t="s">
        <v>189</v>
      </c>
      <c r="D330" s="35" t="s">
        <v>33</v>
      </c>
      <c r="E330" s="35"/>
      <c r="F330" s="139"/>
      <c r="G330" s="35"/>
      <c r="H330" s="35"/>
      <c r="I330" s="36">
        <f>SUM(I331)</f>
        <v>0</v>
      </c>
    </row>
    <row r="331" spans="1:9" s="55" customFormat="1" ht="22.5" customHeight="1" hidden="1">
      <c r="A331" s="18" t="s">
        <v>216</v>
      </c>
      <c r="B331" s="129"/>
      <c r="C331" s="84" t="s">
        <v>189</v>
      </c>
      <c r="D331" s="20" t="s">
        <v>33</v>
      </c>
      <c r="E331" s="20" t="s">
        <v>217</v>
      </c>
      <c r="F331" s="83" t="s">
        <v>14</v>
      </c>
      <c r="G331" s="20" t="s">
        <v>14</v>
      </c>
      <c r="H331" s="20"/>
      <c r="I331" s="21">
        <f>SUM(I332)</f>
        <v>0</v>
      </c>
    </row>
    <row r="332" spans="1:9" s="55" customFormat="1" ht="22.5" customHeight="1" hidden="1">
      <c r="A332" s="22" t="s">
        <v>229</v>
      </c>
      <c r="B332" s="130"/>
      <c r="C332" s="85" t="s">
        <v>189</v>
      </c>
      <c r="D332" s="24" t="s">
        <v>33</v>
      </c>
      <c r="E332" s="24" t="s">
        <v>217</v>
      </c>
      <c r="F332" s="79" t="s">
        <v>14</v>
      </c>
      <c r="G332" s="24" t="s">
        <v>14</v>
      </c>
      <c r="H332" s="24" t="s">
        <v>230</v>
      </c>
      <c r="I332" s="26"/>
    </row>
    <row r="333" spans="1:9" s="55" customFormat="1" ht="22.5" customHeight="1" hidden="1">
      <c r="A333" s="22"/>
      <c r="B333" s="130"/>
      <c r="C333" s="85"/>
      <c r="D333" s="24"/>
      <c r="E333" s="24"/>
      <c r="F333" s="79"/>
      <c r="G333" s="24"/>
      <c r="H333" s="24"/>
      <c r="I333" s="26"/>
    </row>
    <row r="334" spans="1:9" s="55" customFormat="1" ht="22.5" customHeight="1" hidden="1">
      <c r="A334" s="180" t="s">
        <v>212</v>
      </c>
      <c r="B334" s="181"/>
      <c r="C334" s="182" t="s">
        <v>78</v>
      </c>
      <c r="D334" s="183"/>
      <c r="E334" s="183"/>
      <c r="F334" s="184"/>
      <c r="G334" s="183"/>
      <c r="H334" s="183"/>
      <c r="I334" s="161">
        <f>SUM(I336)</f>
        <v>0</v>
      </c>
    </row>
    <row r="335" spans="1:9" s="55" customFormat="1" ht="22.5" customHeight="1" hidden="1">
      <c r="A335" s="185" t="s">
        <v>238</v>
      </c>
      <c r="B335" s="186"/>
      <c r="C335" s="187" t="s">
        <v>78</v>
      </c>
      <c r="D335" s="188" t="s">
        <v>10</v>
      </c>
      <c r="E335" s="30"/>
      <c r="F335" s="189"/>
      <c r="G335" s="30"/>
      <c r="H335" s="30"/>
      <c r="I335" s="135">
        <f>SUM(I337)</f>
        <v>0</v>
      </c>
    </row>
    <row r="336" spans="1:9" ht="22.5" customHeight="1" hidden="1">
      <c r="A336" s="190" t="s">
        <v>239</v>
      </c>
      <c r="B336" s="191"/>
      <c r="C336" s="192" t="s">
        <v>78</v>
      </c>
      <c r="D336" s="192" t="s">
        <v>10</v>
      </c>
      <c r="E336" s="81" t="s">
        <v>240</v>
      </c>
      <c r="F336" s="81" t="s">
        <v>14</v>
      </c>
      <c r="G336" s="81" t="s">
        <v>14</v>
      </c>
      <c r="H336" s="81"/>
      <c r="I336" s="252"/>
    </row>
    <row r="337" spans="1:9" ht="18" customHeight="1" hidden="1">
      <c r="A337" s="71" t="s">
        <v>241</v>
      </c>
      <c r="B337" s="145"/>
      <c r="C337" s="192" t="s">
        <v>78</v>
      </c>
      <c r="D337" s="192" t="s">
        <v>10</v>
      </c>
      <c r="E337" s="81" t="s">
        <v>240</v>
      </c>
      <c r="F337" s="81" t="s">
        <v>14</v>
      </c>
      <c r="G337" s="81" t="s">
        <v>14</v>
      </c>
      <c r="H337" s="81" t="s">
        <v>242</v>
      </c>
      <c r="I337" s="44"/>
    </row>
    <row r="338" spans="1:9" s="150" customFormat="1" ht="21" thickBot="1">
      <c r="A338" s="146" t="s">
        <v>231</v>
      </c>
      <c r="B338" s="147"/>
      <c r="C338" s="148"/>
      <c r="D338" s="148"/>
      <c r="E338" s="149"/>
      <c r="F338" s="149"/>
      <c r="G338" s="149"/>
      <c r="H338" s="149"/>
      <c r="I338" s="279">
        <f>SUM(I20+I71+I96+I111+I122+I174+I208+I258+I289+I315+I171+I64+I309+I334)</f>
        <v>18075</v>
      </c>
    </row>
    <row r="339" spans="1:9" ht="12.75">
      <c r="A339" s="151"/>
      <c r="B339" s="151"/>
      <c r="C339" s="2"/>
      <c r="D339" s="2"/>
      <c r="E339" s="9"/>
      <c r="F339" s="9"/>
      <c r="G339" s="9"/>
      <c r="H339" s="9"/>
      <c r="I339" s="1"/>
    </row>
    <row r="340" spans="1:9" ht="12.75">
      <c r="A340" s="152"/>
      <c r="B340" s="152"/>
      <c r="C340" s="2"/>
      <c r="D340" s="2"/>
      <c r="E340" s="9"/>
      <c r="F340" s="9"/>
      <c r="G340" s="9"/>
      <c r="H340" s="9"/>
      <c r="I340" s="1"/>
    </row>
    <row r="341" spans="1:9" ht="12.75">
      <c r="A341" s="152"/>
      <c r="B341" s="152"/>
      <c r="C341" s="2"/>
      <c r="D341" s="2"/>
      <c r="E341" s="9"/>
      <c r="F341" s="9"/>
      <c r="G341" s="9"/>
      <c r="H341" s="9"/>
      <c r="I341" s="1"/>
    </row>
    <row r="342" spans="1:9" ht="12.75">
      <c r="A342" s="152"/>
      <c r="B342" s="152"/>
      <c r="C342" s="2"/>
      <c r="D342" s="2"/>
      <c r="E342" s="9"/>
      <c r="F342" s="9"/>
      <c r="G342" s="9"/>
      <c r="H342" s="9"/>
      <c r="I342" s="153"/>
    </row>
    <row r="343" spans="1:9" ht="12.75">
      <c r="A343" s="152"/>
      <c r="B343" s="152"/>
      <c r="C343" s="2"/>
      <c r="D343" s="2"/>
      <c r="E343" s="9"/>
      <c r="F343" s="9"/>
      <c r="G343" s="9"/>
      <c r="H343" s="9"/>
      <c r="I343" s="1"/>
    </row>
    <row r="344" spans="1:9" ht="12.75">
      <c r="A344" s="151"/>
      <c r="B344" s="151"/>
      <c r="C344" s="6"/>
      <c r="D344" s="6"/>
      <c r="E344" s="7"/>
      <c r="F344" s="7"/>
      <c r="G344" s="7"/>
      <c r="H344" s="7"/>
      <c r="I344" s="1"/>
    </row>
    <row r="345" spans="1:9" ht="12.75">
      <c r="A345" s="151"/>
      <c r="B345" s="151"/>
      <c r="C345" s="6"/>
      <c r="D345" s="6"/>
      <c r="E345" s="7"/>
      <c r="F345" s="7"/>
      <c r="G345" s="7"/>
      <c r="H345" s="7"/>
      <c r="I345" s="1"/>
    </row>
    <row r="346" spans="1:9" ht="12.75">
      <c r="A346" s="151"/>
      <c r="B346" s="151"/>
      <c r="C346" s="6"/>
      <c r="D346" s="6"/>
      <c r="E346" s="7"/>
      <c r="F346" s="7"/>
      <c r="G346" s="7"/>
      <c r="H346" s="7"/>
      <c r="I346" s="1"/>
    </row>
    <row r="347" spans="1:9" ht="12.75">
      <c r="A347" s="151"/>
      <c r="B347" s="151"/>
      <c r="C347" s="6"/>
      <c r="D347" s="6"/>
      <c r="E347" s="7"/>
      <c r="F347" s="7"/>
      <c r="G347" s="7"/>
      <c r="H347" s="7"/>
      <c r="I347" s="1"/>
    </row>
    <row r="348" spans="1:9" ht="12.75">
      <c r="A348" s="151"/>
      <c r="B348" s="151"/>
      <c r="C348" s="6"/>
      <c r="D348" s="6"/>
      <c r="E348" s="7"/>
      <c r="F348" s="7"/>
      <c r="G348" s="7"/>
      <c r="H348" s="7"/>
      <c r="I348" s="1"/>
    </row>
    <row r="349" spans="1:9" ht="12.75">
      <c r="A349" s="151"/>
      <c r="B349" s="151"/>
      <c r="C349" s="2"/>
      <c r="D349" s="2"/>
      <c r="E349" s="9"/>
      <c r="F349" s="9"/>
      <c r="G349" s="9"/>
      <c r="H349" s="9"/>
      <c r="I349" s="1"/>
    </row>
    <row r="350" spans="1:9" ht="12.75">
      <c r="A350" s="154"/>
      <c r="B350" s="154"/>
      <c r="C350" s="2"/>
      <c r="D350" s="2"/>
      <c r="E350" s="9"/>
      <c r="F350" s="9"/>
      <c r="G350" s="9"/>
      <c r="H350" s="9"/>
      <c r="I350" s="1"/>
    </row>
    <row r="351" spans="1:9" ht="12.75">
      <c r="A351" s="154"/>
      <c r="B351" s="154"/>
      <c r="C351" s="2"/>
      <c r="D351" s="2"/>
      <c r="E351" s="9"/>
      <c r="F351" s="9"/>
      <c r="G351" s="9"/>
      <c r="H351" s="9"/>
      <c r="I351" s="1"/>
    </row>
    <row r="352" spans="1:9" ht="12.75">
      <c r="A352" s="154"/>
      <c r="B352" s="154"/>
      <c r="C352" s="2"/>
      <c r="D352" s="2"/>
      <c r="E352" s="9"/>
      <c r="F352" s="9"/>
      <c r="G352" s="9"/>
      <c r="H352" s="9"/>
      <c r="I352" s="1"/>
    </row>
    <row r="353" spans="1:9" ht="12.75">
      <c r="A353" s="154"/>
      <c r="B353" s="154"/>
      <c r="C353" s="2"/>
      <c r="D353" s="2"/>
      <c r="E353" s="9"/>
      <c r="F353" s="9"/>
      <c r="G353" s="9"/>
      <c r="H353" s="9"/>
      <c r="I353" s="1"/>
    </row>
    <row r="354" spans="1:9" ht="12.75">
      <c r="A354" s="154"/>
      <c r="B354" s="154"/>
      <c r="C354" s="2"/>
      <c r="D354" s="2"/>
      <c r="E354" s="9"/>
      <c r="F354" s="9"/>
      <c r="G354" s="9"/>
      <c r="H354" s="9"/>
      <c r="I354" s="1"/>
    </row>
    <row r="355" spans="1:9" ht="12.75">
      <c r="A355" s="154"/>
      <c r="B355" s="154"/>
      <c r="C355" s="2"/>
      <c r="D355" s="2"/>
      <c r="E355" s="9"/>
      <c r="F355" s="9"/>
      <c r="G355" s="9"/>
      <c r="H355" s="9"/>
      <c r="I355" s="1"/>
    </row>
    <row r="356" spans="1:9" ht="12.75">
      <c r="A356" s="154"/>
      <c r="B356" s="154"/>
      <c r="C356" s="2"/>
      <c r="D356" s="2"/>
      <c r="E356" s="9"/>
      <c r="F356" s="9"/>
      <c r="G356" s="9"/>
      <c r="H356" s="9"/>
      <c r="I356" s="1"/>
    </row>
    <row r="357" spans="1:9" ht="12.75">
      <c r="A357" s="154"/>
      <c r="B357" s="154"/>
      <c r="C357" s="2"/>
      <c r="D357" s="2"/>
      <c r="E357" s="9"/>
      <c r="F357" s="9"/>
      <c r="G357" s="9"/>
      <c r="H357" s="9"/>
      <c r="I357" s="1"/>
    </row>
    <row r="358" spans="1:9" ht="12.75">
      <c r="A358" s="154"/>
      <c r="B358" s="154"/>
      <c r="C358" s="2"/>
      <c r="D358" s="2"/>
      <c r="E358" s="9"/>
      <c r="F358" s="9"/>
      <c r="G358" s="9"/>
      <c r="H358" s="9"/>
      <c r="I358" s="1"/>
    </row>
    <row r="359" spans="1:9" ht="12.75">
      <c r="A359" s="155"/>
      <c r="B359" s="155"/>
      <c r="I359" s="158"/>
    </row>
    <row r="360" spans="1:9" ht="12.75">
      <c r="A360" s="155"/>
      <c r="B360" s="155"/>
      <c r="I360" s="158"/>
    </row>
    <row r="361" spans="1:9" ht="12.75">
      <c r="A361" s="155"/>
      <c r="B361" s="155"/>
      <c r="I361" s="158"/>
    </row>
    <row r="362" spans="1:9" ht="12.75">
      <c r="A362" s="155"/>
      <c r="B362" s="155"/>
      <c r="I362" s="158"/>
    </row>
    <row r="363" spans="1:9" ht="12.75">
      <c r="A363" s="155"/>
      <c r="B363" s="155"/>
      <c r="I363" s="158"/>
    </row>
    <row r="364" spans="1:9" ht="12.75">
      <c r="A364" s="155"/>
      <c r="B364" s="155"/>
      <c r="I364" s="158"/>
    </row>
    <row r="365" spans="1:9" ht="12.75">
      <c r="A365" s="155"/>
      <c r="B365" s="155"/>
      <c r="I365" s="158"/>
    </row>
    <row r="366" spans="1:9" ht="12.75">
      <c r="A366" s="155"/>
      <c r="B366" s="155"/>
      <c r="I366" s="158"/>
    </row>
    <row r="367" spans="1:9" ht="12.75">
      <c r="A367" s="155"/>
      <c r="B367" s="155"/>
      <c r="I367" s="158"/>
    </row>
    <row r="368" spans="1:9" ht="12.75">
      <c r="A368" s="155"/>
      <c r="B368" s="155"/>
      <c r="I368" s="158"/>
    </row>
    <row r="369" spans="1:9" ht="12.75">
      <c r="A369" s="155"/>
      <c r="B369" s="155"/>
      <c r="I369" s="158"/>
    </row>
    <row r="370" spans="1:9" ht="12.75">
      <c r="A370" s="155"/>
      <c r="B370" s="155"/>
      <c r="I370" s="158"/>
    </row>
    <row r="371" spans="1:9" ht="12.75">
      <c r="A371" s="155"/>
      <c r="B371" s="155"/>
      <c r="I371" s="158"/>
    </row>
    <row r="372" spans="1:9" ht="12.75">
      <c r="A372" s="155"/>
      <c r="B372" s="155"/>
      <c r="I372" s="158"/>
    </row>
    <row r="373" spans="1:9" ht="12.75">
      <c r="A373" s="155"/>
      <c r="B373" s="155"/>
      <c r="I373" s="158"/>
    </row>
    <row r="374" spans="1:9" ht="12.75">
      <c r="A374" s="155"/>
      <c r="B374" s="155"/>
      <c r="I374" s="158"/>
    </row>
    <row r="375" spans="1:9" ht="12.75">
      <c r="A375" s="155"/>
      <c r="B375" s="155"/>
      <c r="I375" s="158"/>
    </row>
    <row r="376" spans="1:9" ht="12.75">
      <c r="A376" s="155"/>
      <c r="B376" s="155"/>
      <c r="I376" s="158"/>
    </row>
    <row r="377" spans="1:9" ht="12.75">
      <c r="A377" s="155"/>
      <c r="B377" s="155"/>
      <c r="I377" s="158"/>
    </row>
    <row r="378" spans="1:9" ht="12.75">
      <c r="A378" s="155"/>
      <c r="B378" s="155"/>
      <c r="I378" s="158"/>
    </row>
    <row r="379" spans="1:9" ht="12.75">
      <c r="A379" s="155"/>
      <c r="B379" s="155"/>
      <c r="I379" s="158"/>
    </row>
    <row r="380" spans="1:9" ht="12.75">
      <c r="A380" s="155"/>
      <c r="B380" s="155"/>
      <c r="I380" s="158"/>
    </row>
    <row r="381" spans="1:9" ht="12.75">
      <c r="A381" s="155"/>
      <c r="B381" s="155"/>
      <c r="I381" s="158"/>
    </row>
    <row r="382" spans="1:9" ht="12.75">
      <c r="A382" s="155"/>
      <c r="B382" s="155"/>
      <c r="I382" s="158"/>
    </row>
    <row r="383" spans="1:9" ht="12.75">
      <c r="A383" s="155"/>
      <c r="B383" s="155"/>
      <c r="I383" s="158"/>
    </row>
    <row r="384" spans="1:9" ht="12.75">
      <c r="A384" s="155"/>
      <c r="B384" s="155"/>
      <c r="I384" s="158"/>
    </row>
    <row r="385" spans="1:9" ht="12.75">
      <c r="A385" s="155"/>
      <c r="B385" s="155"/>
      <c r="I385" s="158"/>
    </row>
    <row r="386" spans="1:9" ht="12.75">
      <c r="A386" s="155"/>
      <c r="B386" s="155"/>
      <c r="I386" s="158"/>
    </row>
    <row r="387" spans="1:9" ht="12.75">
      <c r="A387" s="155"/>
      <c r="B387" s="155"/>
      <c r="I387" s="158"/>
    </row>
    <row r="388" spans="1:9" ht="12.75">
      <c r="A388" s="155"/>
      <c r="B388" s="155"/>
      <c r="I388" s="158"/>
    </row>
    <row r="389" spans="1:9" ht="12.75">
      <c r="A389" s="155"/>
      <c r="B389" s="155"/>
      <c r="I389" s="158"/>
    </row>
    <row r="390" spans="1:9" ht="12.75">
      <c r="A390" s="155"/>
      <c r="B390" s="155"/>
      <c r="I390" s="158"/>
    </row>
    <row r="391" spans="1:9" ht="12.75">
      <c r="A391" s="155"/>
      <c r="B391" s="155"/>
      <c r="I391" s="158"/>
    </row>
    <row r="392" spans="1:9" ht="12.75">
      <c r="A392" s="155"/>
      <c r="B392" s="155"/>
      <c r="I392" s="158"/>
    </row>
    <row r="393" spans="1:9" ht="12.75">
      <c r="A393" s="155"/>
      <c r="B393" s="155"/>
      <c r="I393" s="158"/>
    </row>
    <row r="394" spans="1:9" ht="12.75">
      <c r="A394" s="155"/>
      <c r="B394" s="155"/>
      <c r="I394" s="158"/>
    </row>
    <row r="395" spans="1:9" ht="12.75">
      <c r="A395" s="155"/>
      <c r="B395" s="155"/>
      <c r="I395" s="158"/>
    </row>
    <row r="396" spans="1:9" ht="12.75">
      <c r="A396" s="155"/>
      <c r="B396" s="155"/>
      <c r="I396" s="158"/>
    </row>
    <row r="397" spans="1:2" ht="12.75">
      <c r="A397" s="155"/>
      <c r="B397" s="155"/>
    </row>
    <row r="398" spans="1:2" ht="12.75">
      <c r="A398" s="155"/>
      <c r="B398" s="155"/>
    </row>
    <row r="399" spans="1:2" ht="12.75">
      <c r="A399" s="155"/>
      <c r="B399" s="155"/>
    </row>
    <row r="400" spans="1:2" ht="12.75">
      <c r="A400" s="155"/>
      <c r="B400" s="155"/>
    </row>
    <row r="401" spans="1:2" ht="12.75">
      <c r="A401" s="155"/>
      <c r="B401" s="155"/>
    </row>
    <row r="402" spans="1:2" ht="12.75">
      <c r="A402" s="155"/>
      <c r="B402" s="155"/>
    </row>
    <row r="403" spans="1:2" ht="12.75">
      <c r="A403" s="155"/>
      <c r="B403" s="155"/>
    </row>
    <row r="404" spans="1:2" ht="12.75">
      <c r="A404" s="155"/>
      <c r="B404" s="155"/>
    </row>
  </sheetData>
  <sheetProtection/>
  <mergeCells count="13">
    <mergeCell ref="A13:A18"/>
    <mergeCell ref="C13:C18"/>
    <mergeCell ref="B13:B18"/>
    <mergeCell ref="I13:I18"/>
    <mergeCell ref="E13:G18"/>
    <mergeCell ref="H13:H18"/>
    <mergeCell ref="D13:D18"/>
    <mergeCell ref="A9:I11"/>
    <mergeCell ref="B6:I7"/>
    <mergeCell ref="B1:I1"/>
    <mergeCell ref="B2:I2"/>
    <mergeCell ref="B3:I3"/>
    <mergeCell ref="B4:I4"/>
  </mergeCells>
  <printOptions horizontalCentered="1"/>
  <pageMargins left="0.1968503937007874" right="0.1968503937007874" top="0.3937007874015748" bottom="0.1968503937007874" header="0.31496062992125984" footer="0.2362204724409449"/>
  <pageSetup horizontalDpi="600" verticalDpi="600" orientation="portrait" paperSize="9" scale="6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</cp:lastModifiedBy>
  <cp:lastPrinted>2014-11-06T07:43:21Z</cp:lastPrinted>
  <dcterms:created xsi:type="dcterms:W3CDTF">2008-09-30T08:48:41Z</dcterms:created>
  <dcterms:modified xsi:type="dcterms:W3CDTF">2014-11-06T07:45:35Z</dcterms:modified>
  <cp:category/>
  <cp:version/>
  <cp:contentType/>
  <cp:contentStatus/>
</cp:coreProperties>
</file>